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52f9d91ca32f297/Desktop/Projects/Baseball Workbooks/Standard Mode Workbooks/"/>
    </mc:Choice>
  </mc:AlternateContent>
  <xr:revisionPtr revIDLastSave="164" documentId="8_{B1716798-81FC-4942-8719-78F0BF638CB8}" xr6:coauthVersionLast="47" xr6:coauthVersionMax="47" xr10:uidLastSave="{4B7E0A0C-DAFD-F244-B045-07A2B4663B5D}"/>
  <bookViews>
    <workbookView xWindow="980" yWindow="960" windowWidth="27640" windowHeight="15680" activeTab="2" xr2:uid="{BB3BA979-06CA-A447-A78A-E7EFA4DE93A1}"/>
  </bookViews>
  <sheets>
    <sheet name="pOR2 Runs Calculator" sheetId="5" r:id="rId1"/>
    <sheet name="bEFT and bOP Calculator" sheetId="2" r:id="rId2"/>
    <sheet name="pEFT and pOP Calculator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2" l="1"/>
  <c r="B9" i="2"/>
  <c r="C6" i="2"/>
  <c r="H6" i="2"/>
  <c r="D6" i="2"/>
  <c r="E6" i="2"/>
  <c r="F6" i="2"/>
  <c r="G6" i="2"/>
  <c r="C10" i="2"/>
  <c r="E3" i="3"/>
  <c r="B9" i="3"/>
  <c r="C6" i="3"/>
  <c r="H6" i="3"/>
  <c r="D6" i="3"/>
  <c r="E6" i="3"/>
  <c r="F6" i="3"/>
  <c r="G6" i="3"/>
  <c r="F10" i="3"/>
  <c r="G10" i="3"/>
  <c r="D11" i="5"/>
  <c r="F10" i="2"/>
  <c r="G10" i="2"/>
  <c r="C10" i="3"/>
  <c r="F13" i="3"/>
  <c r="F13" i="2"/>
</calcChain>
</file>

<file path=xl/sharedStrings.xml><?xml version="1.0" encoding="utf-8"?>
<sst xmlns="http://schemas.openxmlformats.org/spreadsheetml/2006/main" count="274" uniqueCount="170">
  <si>
    <t>Pitcher Outcomes Prevention Calculator</t>
  </si>
  <si>
    <t>H</t>
  </si>
  <si>
    <t>AB</t>
  </si>
  <si>
    <t>BB</t>
  </si>
  <si>
    <t>SF</t>
  </si>
  <si>
    <t>HR</t>
  </si>
  <si>
    <t>SO</t>
  </si>
  <si>
    <t>HBP</t>
  </si>
  <si>
    <t>Year</t>
  </si>
  <si>
    <t>SF %</t>
  </si>
  <si>
    <t>HBP %</t>
  </si>
  <si>
    <t>OBP</t>
  </si>
  <si>
    <t>SH</t>
  </si>
  <si>
    <t>R</t>
  </si>
  <si>
    <t>pEFT</t>
  </si>
  <si>
    <t>pEYrs</t>
  </si>
  <si>
    <t>sEFY</t>
  </si>
  <si>
    <t>Pitcher Outcomes Prevention</t>
  </si>
  <si>
    <t>pWAR:</t>
  </si>
  <si>
    <t>pEFT:</t>
  </si>
  <si>
    <t>pEYrs:</t>
  </si>
  <si>
    <t>sEFY:</t>
  </si>
  <si>
    <t>H:</t>
  </si>
  <si>
    <t>BB:</t>
  </si>
  <si>
    <t>SF:</t>
  </si>
  <si>
    <t>HR:</t>
  </si>
  <si>
    <t>SO:</t>
  </si>
  <si>
    <t>HBP:</t>
  </si>
  <si>
    <t>BAbip:</t>
  </si>
  <si>
    <t>OBP:</t>
  </si>
  <si>
    <t>R:</t>
  </si>
  <si>
    <r>
      <t xml:space="preserve">Terms: </t>
    </r>
    <r>
      <rPr>
        <i/>
        <sz val="10"/>
        <color rgb="FFC00000"/>
        <rFont val="Calibri (Body)"/>
      </rPr>
      <t>(all correlations with runs listed below are for the period from 1901 to present)</t>
    </r>
  </si>
  <si>
    <t>Batter Outcomes Production Calculator</t>
  </si>
  <si>
    <t>TB</t>
  </si>
  <si>
    <t>TB/PA</t>
  </si>
  <si>
    <t>K/PA</t>
  </si>
  <si>
    <t>BB/PA</t>
  </si>
  <si>
    <t>PA</t>
  </si>
  <si>
    <t>bEFT</t>
  </si>
  <si>
    <t>bEYrs</t>
  </si>
  <si>
    <t>Batter Outcomes Production</t>
  </si>
  <si>
    <t>PA/BF:</t>
  </si>
  <si>
    <t>oWAR:</t>
  </si>
  <si>
    <t>OPS</t>
  </si>
  <si>
    <t>bEFT:</t>
  </si>
  <si>
    <t>bEYrs:</t>
  </si>
  <si>
    <t>bOP:</t>
  </si>
  <si>
    <t>TB:</t>
  </si>
  <si>
    <t>AB:</t>
  </si>
  <si>
    <t>OPS:</t>
  </si>
  <si>
    <r>
      <rPr>
        <b/>
        <i/>
        <sz val="10"/>
        <color rgb="FFC00000"/>
        <rFont val="Calibri"/>
        <family val="2"/>
        <scheme val="minor"/>
      </rPr>
      <t>Offensive wins above replacement</t>
    </r>
    <r>
      <rPr>
        <i/>
        <sz val="10"/>
        <rFont val="Calibri (Body)"/>
      </rPr>
      <t xml:space="preserve"> is borrowed from Baseball Reference.</t>
    </r>
  </si>
  <si>
    <r>
      <rPr>
        <b/>
        <i/>
        <sz val="10"/>
        <color rgb="FFC00000"/>
        <rFont val="Calibri"/>
        <family val="2"/>
        <scheme val="minor"/>
      </rPr>
      <t>Batter Equivalent Years</t>
    </r>
    <r>
      <rPr>
        <i/>
        <sz val="10"/>
        <color rgb="FFC00000"/>
        <rFont val="Calibri"/>
        <family val="2"/>
        <scheme val="minor"/>
      </rPr>
      <t xml:space="preserve"> </t>
    </r>
    <r>
      <rPr>
        <i/>
        <sz val="10"/>
        <rFont val="Calibri (Body)"/>
      </rPr>
      <t>standardizes the number of plate appearances to 600 per season.</t>
    </r>
  </si>
  <si>
    <r>
      <rPr>
        <b/>
        <i/>
        <sz val="10"/>
        <color rgb="FFC00000"/>
        <rFont val="Calibri"/>
        <family val="2"/>
        <scheme val="minor"/>
      </rPr>
      <t>Standardized Efficiency</t>
    </r>
    <r>
      <rPr>
        <i/>
        <sz val="10"/>
        <color rgb="FFC00000"/>
        <rFont val="Calibri"/>
        <family val="2"/>
        <scheme val="minor"/>
      </rPr>
      <t xml:space="preserve"> </t>
    </r>
    <r>
      <rPr>
        <i/>
        <sz val="10"/>
        <rFont val="Calibri (Body)"/>
      </rPr>
      <t>compares batters across types and eras based on bEYrs.</t>
    </r>
  </si>
  <si>
    <r>
      <rPr>
        <b/>
        <i/>
        <sz val="10"/>
        <color rgb="FFC00000"/>
        <rFont val="Calibri"/>
        <family val="2"/>
        <scheme val="minor"/>
      </rPr>
      <t>Batter Outcomes Production</t>
    </r>
    <r>
      <rPr>
        <i/>
        <sz val="10"/>
        <color rgb="FFC00000"/>
        <rFont val="Calibri"/>
        <family val="2"/>
        <scheme val="minor"/>
      </rPr>
      <t xml:space="preserve"> </t>
    </r>
    <r>
      <rPr>
        <i/>
        <sz val="10"/>
        <rFont val="Calibri (Body)"/>
      </rPr>
      <t>combines bEFT and sEFY for career comparisons across eras.</t>
    </r>
  </si>
  <si>
    <r>
      <rPr>
        <b/>
        <i/>
        <sz val="10"/>
        <color rgb="FFC00000"/>
        <rFont val="Calibri"/>
        <family val="2"/>
        <scheme val="minor"/>
      </rPr>
      <t>Hits,</t>
    </r>
    <r>
      <rPr>
        <i/>
        <sz val="10"/>
        <color rgb="FFC00000"/>
        <rFont val="Calibri"/>
        <family val="2"/>
        <scheme val="minor"/>
      </rPr>
      <t xml:space="preserve"> </t>
    </r>
    <r>
      <rPr>
        <i/>
        <sz val="10"/>
        <color theme="4" tint="-0.249977111117893"/>
        <rFont val="Calibri (Body)"/>
      </rPr>
      <t>0.9856 correl.</t>
    </r>
  </si>
  <si>
    <r>
      <rPr>
        <b/>
        <i/>
        <sz val="10"/>
        <color rgb="FFC00000"/>
        <rFont val="Calibri"/>
        <family val="2"/>
        <scheme val="minor"/>
      </rPr>
      <t>At-bats,</t>
    </r>
    <r>
      <rPr>
        <i/>
        <sz val="10"/>
        <color theme="4" tint="-0.249977111117893"/>
        <rFont val="Calibri (Body)"/>
      </rPr>
      <t xml:space="preserve"> 0.9611.</t>
    </r>
  </si>
  <si>
    <r>
      <rPr>
        <b/>
        <i/>
        <sz val="10"/>
        <color rgb="FFC00000"/>
        <rFont val="Calibri"/>
        <family val="2"/>
        <scheme val="minor"/>
      </rPr>
      <t>Walks,</t>
    </r>
    <r>
      <rPr>
        <i/>
        <sz val="10"/>
        <color theme="4" tint="-0.249977111117893"/>
        <rFont val="Calibri (Body)"/>
      </rPr>
      <t xml:space="preserve"> 0.9502 correl.</t>
    </r>
  </si>
  <si>
    <r>
      <rPr>
        <b/>
        <i/>
        <sz val="10"/>
        <color rgb="FFC00000"/>
        <rFont val="Calibri"/>
        <family val="2"/>
        <scheme val="minor"/>
      </rPr>
      <t>Sacrifice flies,</t>
    </r>
    <r>
      <rPr>
        <i/>
        <sz val="10"/>
        <color rgb="FFC00000"/>
        <rFont val="Calibri"/>
        <family val="2"/>
        <scheme val="minor"/>
      </rPr>
      <t xml:space="preserve"> </t>
    </r>
    <r>
      <rPr>
        <i/>
        <sz val="10"/>
        <color theme="4" tint="-0.249977111117893"/>
        <rFont val="Calibri (Body)"/>
      </rPr>
      <t>0.9243 correl.</t>
    </r>
  </si>
  <si>
    <r>
      <rPr>
        <b/>
        <i/>
        <sz val="10"/>
        <color rgb="FFC00000"/>
        <rFont val="Calibri"/>
        <family val="2"/>
        <scheme val="minor"/>
      </rPr>
      <t>Home runs,</t>
    </r>
    <r>
      <rPr>
        <i/>
        <sz val="10"/>
        <color theme="4" tint="-0.249977111117893"/>
        <rFont val="Calibri (Body)"/>
      </rPr>
      <t xml:space="preserve"> 0.8843 correl.</t>
    </r>
  </si>
  <si>
    <r>
      <rPr>
        <b/>
        <i/>
        <sz val="10"/>
        <color rgb="FFC00000"/>
        <rFont val="Calibri"/>
        <family val="2"/>
        <scheme val="minor"/>
      </rPr>
      <t>Strikeouts,</t>
    </r>
    <r>
      <rPr>
        <i/>
        <sz val="10"/>
        <color theme="4" tint="-0.249977111117893"/>
        <rFont val="Calibri (Body)"/>
      </rPr>
      <t xml:space="preserve"> 0.8129 correl.</t>
    </r>
  </si>
  <si>
    <r>
      <rPr>
        <b/>
        <i/>
        <sz val="10"/>
        <color rgb="FFC00000"/>
        <rFont val="Calibri"/>
        <family val="2"/>
        <scheme val="minor"/>
      </rPr>
      <t>Hit by pitch,</t>
    </r>
    <r>
      <rPr>
        <i/>
        <sz val="10"/>
        <color rgb="FFC00000"/>
        <rFont val="Calibri"/>
        <family val="2"/>
        <scheme val="minor"/>
      </rPr>
      <t xml:space="preserve"> </t>
    </r>
    <r>
      <rPr>
        <i/>
        <sz val="10"/>
        <color theme="4" tint="-0.249977111117893"/>
        <rFont val="Calibri (Body)"/>
      </rPr>
      <t>0.7827 correl.</t>
    </r>
  </si>
  <si>
    <r>
      <rPr>
        <b/>
        <i/>
        <sz val="10"/>
        <color rgb="FFC00000"/>
        <rFont val="Calibri"/>
        <family val="2"/>
        <scheme val="minor"/>
      </rPr>
      <t>Strikeouts per plate appearance,</t>
    </r>
    <r>
      <rPr>
        <i/>
        <sz val="10"/>
        <color rgb="FFC00000"/>
        <rFont val="Calibri"/>
        <family val="2"/>
        <scheme val="minor"/>
      </rPr>
      <t xml:space="preserve"> </t>
    </r>
    <r>
      <rPr>
        <i/>
        <sz val="10"/>
        <color theme="4" tint="-0.249977111117893"/>
        <rFont val="Calibri (Body)"/>
      </rPr>
      <t>0.5276 correl,</t>
    </r>
    <r>
      <rPr>
        <i/>
        <sz val="10"/>
        <color rgb="FFC00000"/>
        <rFont val="Calibri"/>
        <family val="2"/>
        <scheme val="minor"/>
      </rPr>
      <t xml:space="preserve"> </t>
    </r>
    <r>
      <rPr>
        <i/>
        <sz val="10"/>
        <color theme="5" tint="-0.499984740745262"/>
        <rFont val="Calibri (Body)"/>
      </rPr>
      <t>historical average of 0.1251.</t>
    </r>
  </si>
  <si>
    <r>
      <rPr>
        <b/>
        <i/>
        <sz val="10"/>
        <color rgb="FFC00000"/>
        <rFont val="Calibri"/>
        <family val="2"/>
        <scheme val="minor"/>
      </rPr>
      <t>Runs per plate appearance,</t>
    </r>
    <r>
      <rPr>
        <i/>
        <sz val="10"/>
        <color rgb="FFC00000"/>
        <rFont val="Calibri"/>
        <family val="2"/>
        <scheme val="minor"/>
      </rPr>
      <t xml:space="preserve"> </t>
    </r>
    <r>
      <rPr>
        <i/>
        <sz val="10"/>
        <color theme="4" tint="-0.249977111117893"/>
        <rFont val="Calibri (Body)"/>
      </rPr>
      <t xml:space="preserve">0.4621 correl, </t>
    </r>
    <r>
      <rPr>
        <i/>
        <sz val="10"/>
        <color theme="5" tint="-0.499984740745262"/>
        <rFont val="Calibri (Body)"/>
      </rPr>
      <t>historical average of 0.1155.</t>
    </r>
  </si>
  <si>
    <t>Runs scored.</t>
  </si>
  <si>
    <t>TB/PA:</t>
  </si>
  <si>
    <t>K/PA:</t>
  </si>
  <si>
    <t>R/PA:</t>
  </si>
  <si>
    <t>R/PA</t>
  </si>
  <si>
    <t>Babip</t>
  </si>
  <si>
    <t>bEFT and bOP Scale</t>
  </si>
  <si>
    <t>Bench Player</t>
  </si>
  <si>
    <t>Rotation</t>
  </si>
  <si>
    <t>Starter</t>
  </si>
  <si>
    <t>Above Average</t>
  </si>
  <si>
    <t>All Star</t>
  </si>
  <si>
    <t>MVP</t>
  </si>
  <si>
    <t>HOF</t>
  </si>
  <si>
    <t>Score Range:</t>
  </si>
  <si>
    <t>SF/HBP Table for Batters w/o Stats &amp; bEFT</t>
  </si>
  <si>
    <t>SF/HBP Table for Pitchers w/o Stats &amp; pEFT</t>
  </si>
  <si>
    <t>pEFT and pOP Scale</t>
  </si>
  <si>
    <r>
      <rPr>
        <b/>
        <i/>
        <sz val="10"/>
        <color rgb="FFC00000"/>
        <rFont val="Calibri"/>
        <family val="2"/>
        <scheme val="minor"/>
      </rPr>
      <t>Pitcher Equivalent Years</t>
    </r>
    <r>
      <rPr>
        <i/>
        <sz val="10"/>
        <color rgb="FFC00000"/>
        <rFont val="Calibri"/>
        <family val="2"/>
        <scheme val="minor"/>
      </rPr>
      <t xml:space="preserve"> </t>
    </r>
    <r>
      <rPr>
        <i/>
        <sz val="10"/>
        <rFont val="Calibri (Body)"/>
      </rPr>
      <t>standardizes the number of plate appearances to 771 per season.</t>
    </r>
  </si>
  <si>
    <r>
      <rPr>
        <b/>
        <i/>
        <sz val="10"/>
        <color rgb="FFC00000"/>
        <rFont val="Calibri"/>
        <family val="2"/>
        <scheme val="minor"/>
      </rPr>
      <t>Pitching wins above replacement</t>
    </r>
    <r>
      <rPr>
        <i/>
        <sz val="10"/>
        <rFont val="Calibri (Body)"/>
      </rPr>
      <t xml:space="preserve"> is borrowed from Baseball Reference.</t>
    </r>
  </si>
  <si>
    <r>
      <rPr>
        <b/>
        <i/>
        <sz val="10"/>
        <color rgb="FFC00000"/>
        <rFont val="Calibri"/>
        <family val="2"/>
        <scheme val="minor"/>
      </rPr>
      <t>Standardized Efficiency</t>
    </r>
    <r>
      <rPr>
        <i/>
        <sz val="10"/>
        <color rgb="FFC00000"/>
        <rFont val="Calibri"/>
        <family val="2"/>
        <scheme val="minor"/>
      </rPr>
      <t xml:space="preserve"> </t>
    </r>
    <r>
      <rPr>
        <i/>
        <sz val="10"/>
        <rFont val="Calibri (Body)"/>
      </rPr>
      <t>compares pitchers across types and eras based on pEYrs.</t>
    </r>
  </si>
  <si>
    <r>
      <rPr>
        <b/>
        <i/>
        <sz val="10"/>
        <color rgb="FFC00000"/>
        <rFont val="Calibri"/>
        <family val="2"/>
        <scheme val="minor"/>
      </rPr>
      <t>Pitcher Outcomes Prevention</t>
    </r>
    <r>
      <rPr>
        <i/>
        <sz val="10"/>
        <color rgb="FFC00000"/>
        <rFont val="Calibri"/>
        <family val="2"/>
        <scheme val="minor"/>
      </rPr>
      <t xml:space="preserve"> </t>
    </r>
    <r>
      <rPr>
        <i/>
        <sz val="10"/>
        <rFont val="Calibri (Body)"/>
      </rPr>
      <t>combines pEFT and sEFY for career comparisons across eras.</t>
    </r>
  </si>
  <si>
    <t>pEFT Correlations:</t>
  </si>
  <si>
    <t>R/G:</t>
  </si>
  <si>
    <t>H9:</t>
  </si>
  <si>
    <t>BB9:</t>
  </si>
  <si>
    <t>BB/PA:</t>
  </si>
  <si>
    <r>
      <rPr>
        <b/>
        <i/>
        <sz val="10"/>
        <color rgb="FFC00000"/>
        <rFont val="Calibri"/>
        <family val="2"/>
        <scheme val="minor"/>
      </rPr>
      <t xml:space="preserve">Plate appearances, </t>
    </r>
    <r>
      <rPr>
        <i/>
        <sz val="10"/>
        <rFont val="Calibri (Body)"/>
      </rPr>
      <t>also called batters faced,</t>
    </r>
    <r>
      <rPr>
        <i/>
        <sz val="10"/>
        <color rgb="FFC00000"/>
        <rFont val="Calibri"/>
        <family val="2"/>
        <scheme val="minor"/>
      </rPr>
      <t xml:space="preserve"> </t>
    </r>
    <r>
      <rPr>
        <i/>
        <sz val="10"/>
        <color theme="4" tint="-0.249977111117893"/>
        <rFont val="Calibri (Body)"/>
      </rPr>
      <t>0.9632 correl .</t>
    </r>
  </si>
  <si>
    <t>HR9:</t>
  </si>
  <si>
    <t>E/G:</t>
  </si>
  <si>
    <t>SO/W:</t>
  </si>
  <si>
    <t>Fld%</t>
  </si>
  <si>
    <t>SO9:</t>
  </si>
  <si>
    <t>RF/9:</t>
  </si>
  <si>
    <r>
      <rPr>
        <b/>
        <i/>
        <sz val="10"/>
        <color rgb="FFC00000"/>
        <rFont val="Calibri"/>
        <family val="2"/>
        <scheme val="minor"/>
      </rPr>
      <t>Walks per plate appearance,</t>
    </r>
    <r>
      <rPr>
        <i/>
        <sz val="10"/>
        <color rgb="FFC00000"/>
        <rFont val="Calibri"/>
        <family val="2"/>
        <scheme val="minor"/>
      </rPr>
      <t xml:space="preserve"> </t>
    </r>
    <r>
      <rPr>
        <i/>
        <sz val="10"/>
        <color theme="4" tint="-0.249977111117893"/>
        <rFont val="Calibri (Body)"/>
      </rPr>
      <t>0.2713 correl,</t>
    </r>
    <r>
      <rPr>
        <i/>
        <sz val="10"/>
        <color rgb="FFC00000"/>
        <rFont val="Calibri"/>
        <family val="2"/>
        <scheme val="minor"/>
      </rPr>
      <t xml:space="preserve"> </t>
    </r>
    <r>
      <rPr>
        <i/>
        <sz val="10"/>
        <color theme="5" tint="-0.499984740745262"/>
        <rFont val="Calibri (Body)"/>
      </rPr>
      <t>historical average of 0.0834.</t>
    </r>
  </si>
  <si>
    <t>bEFT Correlations:</t>
  </si>
  <si>
    <t>SB</t>
  </si>
  <si>
    <t>CS</t>
  </si>
  <si>
    <r>
      <t xml:space="preserve">Predicted Outcomes Runs (pOR2) Calculator: </t>
    </r>
    <r>
      <rPr>
        <b/>
        <i/>
        <sz val="12"/>
        <color rgb="FFFFFF00"/>
        <rFont val="Calibri (Body)"/>
      </rPr>
      <t>(MOE +/- 1.89%)</t>
    </r>
  </si>
  <si>
    <t>DP</t>
  </si>
  <si>
    <r>
      <t xml:space="preserve">Terms: </t>
    </r>
    <r>
      <rPr>
        <i/>
        <sz val="16"/>
        <color theme="7" tint="-0.499984740745262"/>
        <rFont val="Calibri"/>
        <family val="2"/>
        <scheme val="minor"/>
      </rPr>
      <t>correl. w/ runs, 1901 - present</t>
    </r>
  </si>
  <si>
    <r>
      <t xml:space="preserve">BK: </t>
    </r>
    <r>
      <rPr>
        <i/>
        <sz val="16"/>
        <color rgb="FFC00000"/>
        <rFont val="Calibri (Body)"/>
      </rPr>
      <t>Balks, 0.5034</t>
    </r>
  </si>
  <si>
    <r>
      <t xml:space="preserve">SB: </t>
    </r>
    <r>
      <rPr>
        <i/>
        <sz val="16"/>
        <color rgb="FFC00000"/>
        <rFont val="Calibri (Body)"/>
      </rPr>
      <t>Stolen bases, 0.4595</t>
    </r>
  </si>
  <si>
    <r>
      <t xml:space="preserve">BB: </t>
    </r>
    <r>
      <rPr>
        <i/>
        <sz val="16"/>
        <color rgb="FFC00000"/>
        <rFont val="Calibri (Body)"/>
      </rPr>
      <t>Walks, 0.9502</t>
    </r>
  </si>
  <si>
    <r>
      <t xml:space="preserve">PB: </t>
    </r>
    <r>
      <rPr>
        <i/>
        <sz val="16"/>
        <color rgb="FFC00000"/>
        <rFont val="Calibri (Body)"/>
      </rPr>
      <t>Passed balls, 0.4338</t>
    </r>
  </si>
  <si>
    <r>
      <t xml:space="preserve">DP: </t>
    </r>
    <r>
      <rPr>
        <i/>
        <sz val="16"/>
        <color rgb="FFC00000"/>
        <rFont val="Calibri (Body)"/>
      </rPr>
      <t xml:space="preserve">Double plays </t>
    </r>
    <r>
      <rPr>
        <i/>
        <sz val="12"/>
        <color rgb="FFC00000"/>
        <rFont val="Calibri (Body)"/>
      </rPr>
      <t>(all)</t>
    </r>
    <r>
      <rPr>
        <i/>
        <sz val="16"/>
        <color rgb="FFC00000"/>
        <rFont val="Calibri (Body)"/>
      </rPr>
      <t>, 0.9245</t>
    </r>
  </si>
  <si>
    <r>
      <t xml:space="preserve">SH: </t>
    </r>
    <r>
      <rPr>
        <i/>
        <sz val="16"/>
        <color rgb="FFC00000"/>
        <rFont val="Calibri (Body)"/>
      </rPr>
      <t>Sacrifice hits, -0.1576</t>
    </r>
  </si>
  <si>
    <t>PO</t>
  </si>
  <si>
    <t>BK</t>
  </si>
  <si>
    <t>PB</t>
  </si>
  <si>
    <r>
      <t xml:space="preserve">SF: </t>
    </r>
    <r>
      <rPr>
        <i/>
        <sz val="16"/>
        <color rgb="FFC00000"/>
        <rFont val="Calibri (Body)"/>
      </rPr>
      <t>Sacrifice flies, 0.9243</t>
    </r>
  </si>
  <si>
    <r>
      <t xml:space="preserve">CS: </t>
    </r>
    <r>
      <rPr>
        <i/>
        <sz val="16"/>
        <color rgb="FFC00000"/>
        <rFont val="Calibri (Body)"/>
      </rPr>
      <t>Caught stealing, -0.0838</t>
    </r>
  </si>
  <si>
    <r>
      <t xml:space="preserve">HR: </t>
    </r>
    <r>
      <rPr>
        <i/>
        <sz val="16"/>
        <color rgb="FFC00000"/>
        <rFont val="Calibri (Body)"/>
      </rPr>
      <t>Home runs, 0.8843</t>
    </r>
  </si>
  <si>
    <r>
      <t xml:space="preserve">pOR2: </t>
    </r>
    <r>
      <rPr>
        <i/>
        <sz val="16"/>
        <color rgb="FFC00000"/>
        <rFont val="Calibri (Body)"/>
      </rPr>
      <t xml:space="preserve">Second generation algorithm, 0.9988, </t>
    </r>
  </si>
  <si>
    <r>
      <t xml:space="preserve">SO: </t>
    </r>
    <r>
      <rPr>
        <i/>
        <sz val="16"/>
        <color rgb="FFC00000"/>
        <rFont val="Calibri (Body)"/>
      </rPr>
      <t>Strikeouts, 0.8129</t>
    </r>
  </si>
  <si>
    <t>enter "0" if runs unknown, parentheses are for</t>
  </si>
  <si>
    <t>pOR2</t>
  </si>
  <si>
    <r>
      <t xml:space="preserve">HBP: </t>
    </r>
    <r>
      <rPr>
        <i/>
        <sz val="16"/>
        <color rgb="FFC00000"/>
        <rFont val="Calibri (Body)"/>
      </rPr>
      <t>Hit by pitches, 0.7827</t>
    </r>
  </si>
  <si>
    <t>batters, ignore WP and PB fields for individuals.</t>
  </si>
  <si>
    <r>
      <t xml:space="preserve">PO: </t>
    </r>
    <r>
      <rPr>
        <i/>
        <sz val="16"/>
        <color rgb="FFC00000"/>
        <rFont val="Calibri (Body)"/>
      </rPr>
      <t>Pick-offs, 0.5151</t>
    </r>
  </si>
  <si>
    <r>
      <t xml:space="preserve">Inactive: </t>
    </r>
    <r>
      <rPr>
        <i/>
        <sz val="12"/>
        <color rgb="FFC00000"/>
        <rFont val="Calibri (Body)"/>
      </rPr>
      <t>Hits, 0.9856; Plate appearances, 0.9632</t>
    </r>
  </si>
  <si>
    <r>
      <t xml:space="preserve">Predicted Outcomes Runs (pOR2): </t>
    </r>
    <r>
      <rPr>
        <b/>
        <i/>
        <sz val="16"/>
        <color rgb="FFFFFF00"/>
        <rFont val="Calibri (Body)"/>
      </rPr>
      <t>enter "0" if runs unknown</t>
    </r>
  </si>
  <si>
    <r>
      <rPr>
        <b/>
        <sz val="16"/>
        <color rgb="FFFFFF00"/>
        <rFont val="Calibri (Body)"/>
      </rPr>
      <t>Formula:</t>
    </r>
    <r>
      <rPr>
        <b/>
        <sz val="16"/>
        <color theme="1"/>
        <rFont val="Calibri"/>
        <family val="2"/>
        <scheme val="minor"/>
      </rPr>
      <t xml:space="preserve"> </t>
    </r>
    <r>
      <rPr>
        <b/>
        <sz val="16"/>
        <color rgb="FFC00000"/>
        <rFont val="Calibri (Body)"/>
      </rPr>
      <t>"</t>
    </r>
    <r>
      <rPr>
        <b/>
        <i/>
        <sz val="16"/>
        <color theme="4" tint="-0.249977111117893"/>
        <rFont val="Calibri (Body)"/>
      </rPr>
      <t>=((((2/3)+(((B3/(E9-C3-E3-E5-B9))+((B3/(E9-C3-E3-E5-B9))+((B11+C3+E5)/((E9-C3-E3-E5-B9)+C3+E5+E3)))+IF(OR(C11&gt;0),C11/E9,0.1155)+((B11+C3+E5)/(((E9-C3-E3-E5-B9)+C3+E5+E3)))+(C3/E9)+((C3+E5)/E9)+((B11-B5)/((E9-C3-E3-E5-B9)-D5-B5+E3))-(1-(B5/B3))-(D5/E9)-((C9+B7)/B3))/20))*(B3+(C3+d9)*5/6+(C5+C7+E7)*1/6+E5*3+D7*4/3-D3*3/2-E3*7/6-B5*1/2-D5*2/6-B9*2/3-C9)-(((1/3)-((B3/(E9-C3-E3-E5-B9))+((B3/(E9-C3-E3-E5-B9))+((B11+C3+E5)/((E9-C3-E3-E5)+C3+E5+E3+B9)))+((C5+C7+E7+D9)/B3)+(B5/B3)+((C3+E5)/B3)+IF(OR(C11&gt;0),C11/B3,0.339)+((B3/(E9-C3-E3-E5-B9))+((B11+C3+E5)/(E9-C3-E3-E5-B9))+(C3/E9)+((B11-B5)/((E9-C3-E3-E5-B9)-D5-B5+E3))))/20))*(D3*17/6+E3*2+D5*1/2+B7*1/3+B9*5/6+C9*4/3-C3*1/6-B5*3/2-E5*1/3)))/2</t>
    </r>
    <r>
      <rPr>
        <b/>
        <sz val="16"/>
        <color rgb="FFC00000"/>
        <rFont val="Calibri (Body)"/>
      </rPr>
      <t>"</t>
    </r>
  </si>
  <si>
    <r>
      <t>TB:</t>
    </r>
    <r>
      <rPr>
        <i/>
        <sz val="16"/>
        <color theme="4" tint="-0.499984740745262"/>
        <rFont val="Calibri"/>
        <family val="2"/>
        <scheme val="minor"/>
      </rPr>
      <t xml:space="preserve"> </t>
    </r>
    <r>
      <rPr>
        <i/>
        <sz val="16"/>
        <color rgb="FFC00000"/>
        <rFont val="Calibri (Body)"/>
      </rPr>
      <t>Total bases, 0.9873</t>
    </r>
  </si>
  <si>
    <r>
      <rPr>
        <b/>
        <i/>
        <sz val="10"/>
        <color rgb="FFC00000"/>
        <rFont val="Calibri"/>
        <family val="2"/>
        <scheme val="minor"/>
      </rPr>
      <t>Total bases,</t>
    </r>
    <r>
      <rPr>
        <i/>
        <sz val="10"/>
        <color rgb="FFC00000"/>
        <rFont val="Calibri"/>
        <family val="2"/>
        <scheme val="minor"/>
      </rPr>
      <t xml:space="preserve"> </t>
    </r>
    <r>
      <rPr>
        <i/>
        <sz val="10"/>
        <color theme="4" tint="-0.249977111117893"/>
        <rFont val="Calibri (Body)"/>
      </rPr>
      <t>0.9873 correl.</t>
    </r>
  </si>
  <si>
    <r>
      <rPr>
        <b/>
        <i/>
        <sz val="10"/>
        <color rgb="FFC00000"/>
        <rFont val="Calibri"/>
        <family val="2"/>
        <scheme val="minor"/>
      </rPr>
      <t>Batting average on balls in play,</t>
    </r>
    <r>
      <rPr>
        <i/>
        <sz val="10"/>
        <color rgb="FFC00000"/>
        <rFont val="Calibri"/>
        <family val="2"/>
        <scheme val="minor"/>
      </rPr>
      <t xml:space="preserve"> </t>
    </r>
    <r>
      <rPr>
        <i/>
        <sz val="10"/>
        <color theme="4" tint="-0.249977111117893"/>
        <rFont val="Calibri (Body)"/>
      </rPr>
      <t>0.7635 correl,</t>
    </r>
    <r>
      <rPr>
        <i/>
        <sz val="10"/>
        <color rgb="FFC00000"/>
        <rFont val="Calibri"/>
        <family val="2"/>
        <scheme val="minor"/>
      </rPr>
      <t xml:space="preserve"> </t>
    </r>
    <r>
      <rPr>
        <i/>
        <sz val="10"/>
        <color theme="5" tint="-0.499984740745262"/>
        <rFont val="Calibri (Body)"/>
      </rPr>
      <t>historical average of 0.2847.</t>
    </r>
  </si>
  <si>
    <r>
      <t>Total bases per plates appearance,</t>
    </r>
    <r>
      <rPr>
        <i/>
        <sz val="10"/>
        <color rgb="FFC00000"/>
        <rFont val="Calibri"/>
        <family val="2"/>
        <scheme val="minor"/>
      </rPr>
      <t xml:space="preserve"> </t>
    </r>
    <r>
      <rPr>
        <i/>
        <sz val="10"/>
        <color theme="4" tint="-0.249977111117893"/>
        <rFont val="Calibri (Body)"/>
      </rPr>
      <t xml:space="preserve">0.7562 correl, </t>
    </r>
    <r>
      <rPr>
        <i/>
        <sz val="10"/>
        <color theme="5" tint="-0.499984740745262"/>
        <rFont val="Calibri (Body)"/>
      </rPr>
      <t xml:space="preserve">historical average of </t>
    </r>
    <r>
      <rPr>
        <i/>
        <sz val="10"/>
        <color theme="5" tint="-0.499984740745262"/>
        <rFont val="Calibri"/>
        <family val="2"/>
        <scheme val="minor"/>
      </rPr>
      <t>0.3412.</t>
    </r>
  </si>
  <si>
    <r>
      <rPr>
        <b/>
        <i/>
        <sz val="10"/>
        <color rgb="FFC00000"/>
        <rFont val="Calibri"/>
        <family val="2"/>
        <scheme val="minor"/>
      </rPr>
      <t>On-base percentage plus slugging,</t>
    </r>
    <r>
      <rPr>
        <i/>
        <sz val="10"/>
        <color rgb="FFC00000"/>
        <rFont val="Calibri"/>
        <family val="2"/>
        <scheme val="minor"/>
      </rPr>
      <t xml:space="preserve"> </t>
    </r>
    <r>
      <rPr>
        <i/>
        <sz val="10"/>
        <color theme="4" tint="-0.249977111117893"/>
        <rFont val="Calibri (Body)"/>
      </rPr>
      <t>0.7021 correl,</t>
    </r>
    <r>
      <rPr>
        <i/>
        <sz val="10"/>
        <color rgb="FFC00000"/>
        <rFont val="Calibri"/>
        <family val="2"/>
        <scheme val="minor"/>
      </rPr>
      <t xml:space="preserve"> </t>
    </r>
    <r>
      <rPr>
        <i/>
        <sz val="10"/>
        <color theme="5" tint="-0.499984740745262"/>
        <rFont val="Calibri (Body)"/>
      </rPr>
      <t>historical average of 0.7099.</t>
    </r>
  </si>
  <si>
    <r>
      <rPr>
        <b/>
        <i/>
        <sz val="10"/>
        <color rgb="FFC00000"/>
        <rFont val="Calibri"/>
        <family val="2"/>
        <scheme val="minor"/>
      </rPr>
      <t>On-base percentage,</t>
    </r>
    <r>
      <rPr>
        <i/>
        <sz val="10"/>
        <color rgb="FFC00000"/>
        <rFont val="Calibri"/>
        <family val="2"/>
        <scheme val="minor"/>
      </rPr>
      <t xml:space="preserve"> </t>
    </r>
    <r>
      <rPr>
        <i/>
        <sz val="10"/>
        <color theme="4" tint="-0.249977111117893"/>
        <rFont val="Calibri (Body)"/>
      </rPr>
      <t>0.4115 correl,</t>
    </r>
    <r>
      <rPr>
        <i/>
        <sz val="10"/>
        <color rgb="FFC00000"/>
        <rFont val="Calibri"/>
        <family val="2"/>
        <scheme val="minor"/>
      </rPr>
      <t xml:space="preserve"> </t>
    </r>
    <r>
      <rPr>
        <i/>
        <sz val="10"/>
        <color theme="5" tint="-0.499984740745262"/>
        <rFont val="Calibri (Body)"/>
      </rPr>
      <t>historical average of 0.3263.</t>
    </r>
  </si>
  <si>
    <r>
      <rPr>
        <b/>
        <i/>
        <sz val="10"/>
        <color rgb="FFC00000"/>
        <rFont val="Calibri"/>
        <family val="2"/>
        <scheme val="minor"/>
      </rPr>
      <t>Runs per game,</t>
    </r>
    <r>
      <rPr>
        <i/>
        <sz val="10"/>
        <color rgb="FFC00000"/>
        <rFont val="Calibri"/>
        <family val="2"/>
        <scheme val="minor"/>
      </rPr>
      <t xml:space="preserve"> </t>
    </r>
    <r>
      <rPr>
        <i/>
        <sz val="10"/>
        <color theme="4" tint="-0.249977111117893"/>
        <rFont val="Calibri (Body)"/>
      </rPr>
      <t>0.9639 correl.</t>
    </r>
  </si>
  <si>
    <r>
      <t xml:space="preserve">Runs per plate appearance, </t>
    </r>
    <r>
      <rPr>
        <i/>
        <sz val="10"/>
        <color theme="4" tint="-0.249977111117893"/>
        <rFont val="Calibri (Body)"/>
      </rPr>
      <t>0.9477 correl.</t>
    </r>
  </si>
  <si>
    <r>
      <t xml:space="preserve">On-base plus slugging percentage, </t>
    </r>
    <r>
      <rPr>
        <i/>
        <sz val="10"/>
        <color theme="4" tint="-0.249977111117893"/>
        <rFont val="Calibri (Body)"/>
      </rPr>
      <t>0.9372 correl.</t>
    </r>
  </si>
  <si>
    <r>
      <t xml:space="preserve">Hits per nine innings, </t>
    </r>
    <r>
      <rPr>
        <i/>
        <sz val="10"/>
        <color theme="4" tint="-0.249977111117893"/>
        <rFont val="Calibri (Body)"/>
      </rPr>
      <t>0.8934 correl.</t>
    </r>
  </si>
  <si>
    <r>
      <t xml:space="preserve">Total bases per plates appearance, </t>
    </r>
    <r>
      <rPr>
        <i/>
        <sz val="10"/>
        <color theme="4" tint="-0.249977111117893"/>
        <rFont val="Calibri (Body)"/>
      </rPr>
      <t>0.8426 correl.</t>
    </r>
  </si>
  <si>
    <r>
      <t xml:space="preserve">Batting average on balls in play, </t>
    </r>
    <r>
      <rPr>
        <i/>
        <sz val="10"/>
        <color theme="4" tint="-0.249977111117893"/>
        <rFont val="Calibri (Body)"/>
      </rPr>
      <t>0.6554 correl.</t>
    </r>
  </si>
  <si>
    <r>
      <t xml:space="preserve">Walks per nine innings, </t>
    </r>
    <r>
      <rPr>
        <i/>
        <sz val="10"/>
        <color theme="4" tint="-0.249977111117893"/>
        <rFont val="Calibri (Body)"/>
      </rPr>
      <t>0.5165 correl.</t>
    </r>
  </si>
  <si>
    <r>
      <t xml:space="preserve">Walks per plate appearance, </t>
    </r>
    <r>
      <rPr>
        <i/>
        <sz val="10"/>
        <color theme="4" tint="-0.249977111117893"/>
        <rFont val="Calibri (Body)"/>
      </rPr>
      <t>0.4271 correl.</t>
    </r>
  </si>
  <si>
    <r>
      <t xml:space="preserve">Home runs per nine innings, </t>
    </r>
    <r>
      <rPr>
        <i/>
        <sz val="10"/>
        <color theme="4" tint="-0.249977111117893"/>
        <rFont val="Calibri (Body)"/>
      </rPr>
      <t>0.4103 correl.</t>
    </r>
  </si>
  <si>
    <r>
      <t xml:space="preserve">Errors per game, </t>
    </r>
    <r>
      <rPr>
        <i/>
        <sz val="10"/>
        <color theme="4" tint="-0.249977111117893"/>
        <rFont val="Calibri (Body)"/>
      </rPr>
      <t>-0.3566 correl.</t>
    </r>
  </si>
  <si>
    <r>
      <t xml:space="preserve">Fielding percentage, </t>
    </r>
    <r>
      <rPr>
        <i/>
        <sz val="10"/>
        <color theme="4" tint="-0.249977111117893"/>
        <rFont val="Calibri (Body)"/>
      </rPr>
      <t>0.2973 correl.</t>
    </r>
  </si>
  <si>
    <r>
      <t xml:space="preserve">Strikeouts per walk, </t>
    </r>
    <r>
      <rPr>
        <i/>
        <sz val="10"/>
        <color theme="4" tint="-0.249977111117893"/>
        <rFont val="Calibri (Body)"/>
      </rPr>
      <t>-0.1292 correl.</t>
    </r>
  </si>
  <si>
    <r>
      <t xml:space="preserve">Strikeouts per plate appearance, </t>
    </r>
    <r>
      <rPr>
        <i/>
        <sz val="10"/>
        <color theme="4" tint="-0.249977111117893"/>
        <rFont val="Calibri (Body)"/>
      </rPr>
      <t>-0.0860 correl.</t>
    </r>
  </si>
  <si>
    <r>
      <t xml:space="preserve">Strikeouts per nine innings, </t>
    </r>
    <r>
      <rPr>
        <i/>
        <sz val="10"/>
        <color theme="4" tint="-0.249977111117893"/>
        <rFont val="Calibri (Body)"/>
      </rPr>
      <t>0.0444 correl.</t>
    </r>
  </si>
  <si>
    <r>
      <t xml:space="preserve">Defensive range factor per nine innings, </t>
    </r>
    <r>
      <rPr>
        <i/>
        <sz val="10"/>
        <color theme="8" tint="-0.499984740745262"/>
        <rFont val="Calibri (Body)"/>
      </rPr>
      <t>-</t>
    </r>
    <r>
      <rPr>
        <i/>
        <sz val="10"/>
        <color theme="4" tint="-0.249977111117893"/>
        <rFont val="Calibri (Body)"/>
      </rPr>
      <t>0.0444 correl.</t>
    </r>
  </si>
  <si>
    <r>
      <rPr>
        <b/>
        <i/>
        <sz val="10"/>
        <color rgb="FFC00000"/>
        <rFont val="Calibri"/>
        <family val="2"/>
        <scheme val="minor"/>
      </rPr>
      <t xml:space="preserve">Batter Effectiveness </t>
    </r>
    <r>
      <rPr>
        <i/>
        <sz val="10"/>
        <rFont val="Calibri (Body)"/>
      </rPr>
      <t>measures a batter’s run production.</t>
    </r>
    <r>
      <rPr>
        <i/>
        <sz val="10"/>
        <color rgb="FFC00000"/>
        <rFont val="Calibri"/>
        <family val="2"/>
        <scheme val="minor"/>
      </rPr>
      <t xml:space="preserve"> </t>
    </r>
    <r>
      <rPr>
        <i/>
        <sz val="10"/>
        <color theme="4" tint="-0.249977111117893"/>
        <rFont val="Calibri (Body)"/>
      </rPr>
      <t>0.5551 correl.</t>
    </r>
  </si>
  <si>
    <r>
      <rPr>
        <b/>
        <i/>
        <sz val="10"/>
        <color rgb="FFC00000"/>
        <rFont val="Calibri"/>
        <family val="2"/>
        <scheme val="minor"/>
      </rPr>
      <t xml:space="preserve">Pitcher Effectiveness </t>
    </r>
    <r>
      <rPr>
        <i/>
        <sz val="10"/>
        <rFont val="Calibri (Body)"/>
      </rPr>
      <t>measures a pitcher’s run prevention,</t>
    </r>
    <r>
      <rPr>
        <i/>
        <sz val="10"/>
        <color theme="4" tint="-0.249977111117893"/>
        <rFont val="Calibri (Body)"/>
      </rPr>
      <t xml:space="preserve"> </t>
    </r>
    <r>
      <rPr>
        <i/>
        <sz val="10"/>
        <color theme="4" tint="-0.249977111117893"/>
        <rFont val="Calibri"/>
        <family val="2"/>
        <scheme val="minor"/>
      </rPr>
      <t>-</t>
    </r>
    <r>
      <rPr>
        <i/>
        <sz val="10"/>
        <color theme="4" tint="-0.249977111117893"/>
        <rFont val="Calibri (Body)"/>
      </rPr>
      <t>0.5551 correl.</t>
    </r>
  </si>
  <si>
    <r>
      <t>WP</t>
    </r>
    <r>
      <rPr>
        <b/>
        <i/>
        <sz val="12"/>
        <color theme="4" tint="-0.499984740745262"/>
        <rFont val="Calibri (Body)"/>
      </rPr>
      <t>(Bt)</t>
    </r>
    <r>
      <rPr>
        <b/>
        <i/>
        <sz val="16"/>
        <color theme="4" tint="-0.499984740745262"/>
        <rFont val="Calibri"/>
        <family val="2"/>
        <scheme val="minor"/>
      </rPr>
      <t xml:space="preserve">: </t>
    </r>
    <r>
      <rPr>
        <i/>
        <sz val="16"/>
        <color rgb="FFC00000"/>
        <rFont val="Calibri (Body)"/>
      </rPr>
      <t>Wild pitches</t>
    </r>
    <r>
      <rPr>
        <i/>
        <sz val="12"/>
        <color rgb="FFC00000"/>
        <rFont val="Calibri (Body)"/>
      </rPr>
      <t>(bases taken)</t>
    </r>
    <r>
      <rPr>
        <i/>
        <sz val="16"/>
        <color rgb="FFC00000"/>
        <rFont val="Calibri (Body)"/>
      </rPr>
      <t>, 0.8296,</t>
    </r>
    <r>
      <rPr>
        <i/>
        <sz val="12"/>
        <color rgb="FFC00000"/>
        <rFont val="Calibri (Body)"/>
      </rPr>
      <t>(</t>
    </r>
    <r>
      <rPr>
        <i/>
        <sz val="12"/>
        <color rgb="FFC00000"/>
        <rFont val="Calibri"/>
        <family val="2"/>
        <scheme val="minor"/>
      </rPr>
      <t>0.8007)</t>
    </r>
  </si>
  <si>
    <r>
      <t xml:space="preserve">WP </t>
    </r>
    <r>
      <rPr>
        <b/>
        <i/>
        <sz val="12"/>
        <color theme="7" tint="-0.499984740745262"/>
        <rFont val="Calibri (Body)"/>
      </rPr>
      <t>(Bt)</t>
    </r>
  </si>
  <si>
    <r>
      <t xml:space="preserve">E </t>
    </r>
    <r>
      <rPr>
        <b/>
        <i/>
        <sz val="12"/>
        <color theme="7" tint="-0.499984740745262"/>
        <rFont val="Calibri (Body)"/>
      </rPr>
      <t>(RoE)</t>
    </r>
  </si>
  <si>
    <r>
      <t>E</t>
    </r>
    <r>
      <rPr>
        <b/>
        <i/>
        <sz val="12"/>
        <color theme="4" tint="-0.499984740745262"/>
        <rFont val="Calibri (Body)"/>
      </rPr>
      <t>(RoE)</t>
    </r>
    <r>
      <rPr>
        <b/>
        <i/>
        <sz val="16"/>
        <color theme="4" tint="-0.499984740745262"/>
        <rFont val="Calibri"/>
        <family val="2"/>
        <scheme val="minor"/>
      </rPr>
      <t xml:space="preserve">: </t>
    </r>
    <r>
      <rPr>
        <i/>
        <sz val="16"/>
        <color rgb="FFC00000"/>
        <rFont val="Calibri"/>
        <family val="2"/>
        <scheme val="minor"/>
      </rPr>
      <t>Errors</t>
    </r>
    <r>
      <rPr>
        <i/>
        <sz val="12"/>
        <color rgb="FFC00000"/>
        <rFont val="Calibri (Body)"/>
      </rPr>
      <t>(reached on error)</t>
    </r>
    <r>
      <rPr>
        <i/>
        <sz val="16"/>
        <color rgb="FFC00000"/>
        <rFont val="Calibri"/>
        <family val="2"/>
        <scheme val="minor"/>
      </rPr>
      <t>, -0.0392</t>
    </r>
  </si>
  <si>
    <t>.4000 - .4500</t>
  </si>
  <si>
    <t>.4500 - .5000</t>
  </si>
  <si>
    <t>.5000 - ?</t>
  </si>
  <si>
    <t>.4500 - 0.5000</t>
  </si>
  <si>
    <r>
      <t xml:space="preserve">Strikeouts per plate appearance, </t>
    </r>
    <r>
      <rPr>
        <i/>
        <sz val="10"/>
        <color theme="4" tint="-0.249977111117893"/>
        <rFont val="Calibri (Body)"/>
      </rPr>
      <t>0.0860 correl.</t>
    </r>
  </si>
  <si>
    <r>
      <t xml:space="preserve">Strikeouts per walk, </t>
    </r>
    <r>
      <rPr>
        <i/>
        <sz val="10"/>
        <color theme="4" tint="-0.249977111117893"/>
        <rFont val="Calibri (Body)"/>
      </rPr>
      <t>0.1292 correl.</t>
    </r>
  </si>
  <si>
    <r>
      <t xml:space="preserve">Fielding percentage, </t>
    </r>
    <r>
      <rPr>
        <i/>
        <sz val="10"/>
        <color theme="8" tint="-0.499984740745262"/>
        <rFont val="Calibri (Body)"/>
      </rPr>
      <t>-</t>
    </r>
    <r>
      <rPr>
        <i/>
        <sz val="10"/>
        <color theme="4" tint="-0.249977111117893"/>
        <rFont val="Calibri (Body)"/>
      </rPr>
      <t>0.2973 correl.</t>
    </r>
  </si>
  <si>
    <r>
      <t xml:space="preserve">Errors per game, </t>
    </r>
    <r>
      <rPr>
        <i/>
        <sz val="10"/>
        <color theme="4" tint="-0.249977111117893"/>
        <rFont val="Calibri (Body)"/>
      </rPr>
      <t>0.3566 correl.</t>
    </r>
  </si>
  <si>
    <r>
      <t xml:space="preserve">Home runs per nine innings, </t>
    </r>
    <r>
      <rPr>
        <i/>
        <sz val="10"/>
        <color theme="8" tint="-0.499984740745262"/>
        <rFont val="Calibri (Body)"/>
      </rPr>
      <t>-</t>
    </r>
    <r>
      <rPr>
        <i/>
        <sz val="10"/>
        <color theme="4" tint="-0.249977111117893"/>
        <rFont val="Calibri (Body)"/>
      </rPr>
      <t>0.4103 correl.</t>
    </r>
  </si>
  <si>
    <r>
      <t xml:space="preserve">Walks per plate appearance, </t>
    </r>
    <r>
      <rPr>
        <i/>
        <sz val="10"/>
        <color theme="8" tint="-0.499984740745262"/>
        <rFont val="Calibri (Body)"/>
      </rPr>
      <t>-</t>
    </r>
    <r>
      <rPr>
        <i/>
        <sz val="10"/>
        <color theme="4" tint="-0.249977111117893"/>
        <rFont val="Calibri (Body)"/>
      </rPr>
      <t>0.4271 correl.</t>
    </r>
  </si>
  <si>
    <r>
      <t xml:space="preserve">Walks per nine innings, </t>
    </r>
    <r>
      <rPr>
        <i/>
        <sz val="10"/>
        <color theme="8" tint="-0.499984740745262"/>
        <rFont val="Calibri (Body)"/>
      </rPr>
      <t>-</t>
    </r>
    <r>
      <rPr>
        <i/>
        <sz val="10"/>
        <color theme="4" tint="-0.249977111117893"/>
        <rFont val="Calibri (Body)"/>
      </rPr>
      <t>0.5165 correl.</t>
    </r>
  </si>
  <si>
    <r>
      <t xml:space="preserve">Batting average on balls in play, </t>
    </r>
    <r>
      <rPr>
        <i/>
        <sz val="10"/>
        <color theme="8" tint="-0.499984740745262"/>
        <rFont val="Calibri (Body)"/>
      </rPr>
      <t>-</t>
    </r>
    <r>
      <rPr>
        <i/>
        <sz val="10"/>
        <color theme="4" tint="-0.249977111117893"/>
        <rFont val="Calibri (Body)"/>
      </rPr>
      <t>0.6554 correl.</t>
    </r>
  </si>
  <si>
    <r>
      <t xml:space="preserve">Total bases per plates appearance, </t>
    </r>
    <r>
      <rPr>
        <i/>
        <sz val="10"/>
        <color theme="8" tint="-0.499984740745262"/>
        <rFont val="Calibri (Body)"/>
      </rPr>
      <t>-</t>
    </r>
    <r>
      <rPr>
        <i/>
        <sz val="10"/>
        <color theme="4" tint="-0.249977111117893"/>
        <rFont val="Calibri (Body)"/>
      </rPr>
      <t>0.8438 correl.</t>
    </r>
  </si>
  <si>
    <r>
      <t xml:space="preserve">Hits per nine innings, </t>
    </r>
    <r>
      <rPr>
        <i/>
        <sz val="10"/>
        <color theme="8" tint="-0.499984740745262"/>
        <rFont val="Calibri (Body)"/>
      </rPr>
      <t>-</t>
    </r>
    <r>
      <rPr>
        <i/>
        <sz val="10"/>
        <color theme="4" tint="-0.249977111117893"/>
        <rFont val="Calibri (Body)"/>
      </rPr>
      <t>0.8934 correl.</t>
    </r>
  </si>
  <si>
    <r>
      <rPr>
        <b/>
        <i/>
        <sz val="10"/>
        <color rgb="FFC00000"/>
        <rFont val="Calibri"/>
        <family val="2"/>
        <scheme val="minor"/>
      </rPr>
      <t>Runs per game,</t>
    </r>
    <r>
      <rPr>
        <i/>
        <sz val="10"/>
        <color rgb="FFC00000"/>
        <rFont val="Calibri"/>
        <family val="2"/>
        <scheme val="minor"/>
      </rPr>
      <t xml:space="preserve"> </t>
    </r>
    <r>
      <rPr>
        <b/>
        <i/>
        <sz val="10"/>
        <color theme="8" tint="-0.499984740745262"/>
        <rFont val="Calibri (Body)"/>
      </rPr>
      <t>-</t>
    </r>
    <r>
      <rPr>
        <i/>
        <sz val="10"/>
        <color theme="4" tint="-0.249977111117893"/>
        <rFont val="Calibri (Body)"/>
      </rPr>
      <t>0.9639 correl.</t>
    </r>
  </si>
  <si>
    <r>
      <t xml:space="preserve">Runs per plate appearance, </t>
    </r>
    <r>
      <rPr>
        <i/>
        <sz val="10"/>
        <color theme="8" tint="-0.499984740745262"/>
        <rFont val="Calibri (Body)"/>
      </rPr>
      <t>-</t>
    </r>
    <r>
      <rPr>
        <i/>
        <sz val="10"/>
        <color theme="4" tint="-0.249977111117893"/>
        <rFont val="Calibri (Body)"/>
      </rPr>
      <t>0.9477 correl.</t>
    </r>
  </si>
  <si>
    <r>
      <t xml:space="preserve">On-base plus slugging percentage, </t>
    </r>
    <r>
      <rPr>
        <i/>
        <sz val="10"/>
        <color theme="8" tint="-0.499984740745262"/>
        <rFont val="Calibri (Body)"/>
      </rPr>
      <t>-</t>
    </r>
    <r>
      <rPr>
        <i/>
        <sz val="10"/>
        <color theme="4" tint="-0.249977111117893"/>
        <rFont val="Calibri (Body)"/>
      </rPr>
      <t>0.9372 correl.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</si>
</sst>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%"/>
    <numFmt numFmtId="165" formatCode="0.000"/>
    <numFmt numFmtId="166" formatCode="0.0000"/>
  </numFmts>
  <fonts count="47"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rgb="FFC00000"/>
      <name val="Calibri"/>
      <family val="2"/>
      <scheme val="minor"/>
    </font>
    <font>
      <sz val="10"/>
      <color rgb="FFC00000"/>
      <name val="Calibri"/>
      <family val="2"/>
      <scheme val="minor"/>
    </font>
    <font>
      <i/>
      <sz val="10"/>
      <color rgb="FFC00000"/>
      <name val="Calibri (Body)"/>
    </font>
    <font>
      <b/>
      <sz val="16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i/>
      <sz val="10"/>
      <color rgb="FFC00000"/>
      <name val="Calibri"/>
      <family val="2"/>
      <scheme val="minor"/>
    </font>
    <font>
      <i/>
      <sz val="10"/>
      <color theme="4" tint="-0.249977111117893"/>
      <name val="Calibri (Body)"/>
    </font>
    <font>
      <i/>
      <sz val="10"/>
      <name val="Calibri (Body)"/>
    </font>
    <font>
      <i/>
      <sz val="10"/>
      <color theme="5" tint="-0.499984740745262"/>
      <name val="Calibri (Body)"/>
    </font>
    <font>
      <i/>
      <sz val="10"/>
      <color theme="5" tint="-0.499984740745262"/>
      <name val="Calibri"/>
      <family val="2"/>
      <scheme val="minor"/>
    </font>
    <font>
      <b/>
      <sz val="24"/>
      <color theme="0"/>
      <name val="Calibri"/>
      <family val="2"/>
      <scheme val="minor"/>
    </font>
    <font>
      <i/>
      <sz val="10"/>
      <color theme="4" tint="-0.249977111117893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i/>
      <sz val="12"/>
      <color rgb="FFFFFF00"/>
      <name val="Calibri (Body)"/>
    </font>
    <font>
      <b/>
      <sz val="16"/>
      <color theme="7" tint="-0.499984740745262"/>
      <name val="Calibri"/>
      <family val="2"/>
      <scheme val="minor"/>
    </font>
    <font>
      <b/>
      <i/>
      <sz val="16"/>
      <color theme="7" tint="-0.499984740745262"/>
      <name val="Calibri"/>
      <family val="2"/>
      <scheme val="minor"/>
    </font>
    <font>
      <i/>
      <sz val="16"/>
      <color theme="7" tint="-0.499984740745262"/>
      <name val="Calibri"/>
      <family val="2"/>
      <scheme val="minor"/>
    </font>
    <font>
      <b/>
      <i/>
      <sz val="16"/>
      <color theme="4" tint="-0.499984740745262"/>
      <name val="Calibri"/>
      <family val="2"/>
      <scheme val="minor"/>
    </font>
    <font>
      <i/>
      <sz val="16"/>
      <color rgb="FFC00000"/>
      <name val="Calibri (Body)"/>
    </font>
    <font>
      <b/>
      <sz val="14"/>
      <color rgb="FFFFFF00"/>
      <name val="Calibri"/>
      <family val="2"/>
      <scheme val="minor"/>
    </font>
    <font>
      <i/>
      <sz val="16"/>
      <color theme="4" tint="-0.499984740745262"/>
      <name val="Calibri"/>
      <family val="2"/>
      <scheme val="minor"/>
    </font>
    <font>
      <b/>
      <i/>
      <sz val="12"/>
      <color theme="7" tint="-0.499984740745262"/>
      <name val="Calibri (Body)"/>
    </font>
    <font>
      <i/>
      <sz val="12"/>
      <color rgb="FFC00000"/>
      <name val="Calibri (Body)"/>
    </font>
    <font>
      <b/>
      <i/>
      <sz val="12"/>
      <color theme="4" tint="-0.499984740745262"/>
      <name val="Calibri (Body)"/>
    </font>
    <font>
      <i/>
      <sz val="16"/>
      <color rgb="FFC00000"/>
      <name val="Calibri"/>
      <family val="2"/>
      <scheme val="minor"/>
    </font>
    <font>
      <i/>
      <sz val="12"/>
      <color rgb="FFC0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i/>
      <sz val="16"/>
      <color rgb="FFFFFF00"/>
      <name val="Calibri (Body)"/>
    </font>
    <font>
      <b/>
      <sz val="16"/>
      <color rgb="FFFFFF00"/>
      <name val="Calibri (Body)"/>
    </font>
    <font>
      <b/>
      <sz val="16"/>
      <color rgb="FFC00000"/>
      <name val="Calibri (Body)"/>
    </font>
    <font>
      <b/>
      <i/>
      <sz val="16"/>
      <color theme="4" tint="-0.249977111117893"/>
      <name val="Calibri (Body)"/>
    </font>
    <font>
      <b/>
      <sz val="14"/>
      <color theme="5" tint="-0.499984740745262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b/>
      <i/>
      <sz val="14"/>
      <color theme="4" tint="-0.499984740745262"/>
      <name val="Calibri"/>
      <family val="2"/>
      <scheme val="minor"/>
    </font>
    <font>
      <b/>
      <sz val="20"/>
      <color theme="4" tint="-0.499984740745262"/>
      <name val="Calibri"/>
      <family val="2"/>
      <scheme val="minor"/>
    </font>
    <font>
      <i/>
      <sz val="10"/>
      <color theme="8" tint="-0.499984740745262"/>
      <name val="Calibri (Body)"/>
    </font>
    <font>
      <b/>
      <sz val="10"/>
      <color theme="8" tint="-0.499984740745262"/>
      <name val="Calibri"/>
      <family val="2"/>
      <scheme val="minor"/>
    </font>
    <font>
      <b/>
      <i/>
      <sz val="10"/>
      <color theme="8" tint="-0.499984740745262"/>
      <name val="Calibri (Body)"/>
    </font>
  </fonts>
  <fills count="2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8EA9DB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4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6" tint="-0.499984740745262"/>
        <bgColor indexed="64"/>
      </patternFill>
    </fill>
  </fills>
  <borders count="63">
    <border>
      <left/>
      <right/>
      <top/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7" tint="-0.499984740745262"/>
      </left>
      <right/>
      <top style="medium">
        <color theme="7" tint="-0.499984740745262"/>
      </top>
      <bottom/>
      <diagonal/>
    </border>
    <border>
      <left/>
      <right/>
      <top style="medium">
        <color theme="7" tint="-0.499984740745262"/>
      </top>
      <bottom/>
      <diagonal/>
    </border>
    <border>
      <left/>
      <right style="medium">
        <color theme="7" tint="-0.499984740745262"/>
      </right>
      <top style="medium">
        <color theme="7" tint="-0.499984740745262"/>
      </top>
      <bottom/>
      <diagonal/>
    </border>
    <border>
      <left style="medium">
        <color theme="7" tint="-0.499984740745262"/>
      </left>
      <right/>
      <top/>
      <bottom/>
      <diagonal/>
    </border>
    <border>
      <left style="thick">
        <color theme="4" tint="-0.499984740745262"/>
      </left>
      <right style="thick">
        <color theme="4" tint="-0.499984740745262"/>
      </right>
      <top style="thick">
        <color theme="4" tint="-0.499984740745262"/>
      </top>
      <bottom style="thick">
        <color theme="4" tint="-0.499984740745262"/>
      </bottom>
      <diagonal/>
    </border>
    <border>
      <left/>
      <right style="medium">
        <color theme="7" tint="-0.499984740745262"/>
      </right>
      <top/>
      <bottom/>
      <diagonal/>
    </border>
    <border>
      <left style="thick">
        <color theme="4" tint="-0.499984740745262"/>
      </left>
      <right/>
      <top style="thick">
        <color theme="4" tint="-0.499984740745262"/>
      </top>
      <bottom style="thick">
        <color theme="4" tint="-0.499984740745262"/>
      </bottom>
      <diagonal/>
    </border>
    <border>
      <left/>
      <right style="thick">
        <color theme="4" tint="-0.499984740745262"/>
      </right>
      <top style="thick">
        <color theme="4" tint="-0.499984740745262"/>
      </top>
      <bottom style="thick">
        <color theme="4" tint="-0.499984740745262"/>
      </bottom>
      <diagonal/>
    </border>
    <border>
      <left style="medium">
        <color theme="7" tint="-0.499984740745262"/>
      </left>
      <right/>
      <top/>
      <bottom style="medium">
        <color theme="7" tint="-0.499984740745262"/>
      </bottom>
      <diagonal/>
    </border>
    <border>
      <left/>
      <right/>
      <top/>
      <bottom style="medium">
        <color theme="7" tint="-0.499984740745262"/>
      </bottom>
      <diagonal/>
    </border>
    <border>
      <left/>
      <right style="medium">
        <color theme="7" tint="-0.499984740745262"/>
      </right>
      <top/>
      <bottom style="medium">
        <color theme="7" tint="-0.499984740745262"/>
      </bottom>
      <diagonal/>
    </border>
    <border>
      <left style="thick">
        <color theme="4" tint="-0.499984740745262"/>
      </left>
      <right/>
      <top style="thick">
        <color theme="4" tint="-0.499984740745262"/>
      </top>
      <bottom/>
      <diagonal/>
    </border>
    <border>
      <left/>
      <right/>
      <top style="thick">
        <color theme="4" tint="-0.499984740745262"/>
      </top>
      <bottom/>
      <diagonal/>
    </border>
    <border>
      <left/>
      <right style="thick">
        <color theme="4" tint="-0.499984740745262"/>
      </right>
      <top style="thick">
        <color theme="4" tint="-0.499984740745262"/>
      </top>
      <bottom/>
      <diagonal/>
    </border>
    <border>
      <left style="thick">
        <color theme="4" tint="-0.499984740745262"/>
      </left>
      <right/>
      <top/>
      <bottom/>
      <diagonal/>
    </border>
    <border>
      <left/>
      <right style="thick">
        <color theme="4" tint="-0.499984740745262"/>
      </right>
      <top/>
      <bottom/>
      <diagonal/>
    </border>
    <border>
      <left style="thick">
        <color theme="4" tint="-0.499984740745262"/>
      </left>
      <right/>
      <top/>
      <bottom style="thick">
        <color theme="4" tint="-0.499984740745262"/>
      </bottom>
      <diagonal/>
    </border>
    <border>
      <left/>
      <right/>
      <top/>
      <bottom style="thick">
        <color theme="4" tint="-0.499984740745262"/>
      </bottom>
      <diagonal/>
    </border>
    <border>
      <left/>
      <right style="thick">
        <color theme="4" tint="-0.499984740745262"/>
      </right>
      <top/>
      <bottom style="thick">
        <color theme="4" tint="-0.499984740745262"/>
      </bottom>
      <diagonal/>
    </border>
    <border>
      <left style="medium">
        <color theme="7" tint="-0.499984740745262"/>
      </left>
      <right style="medium">
        <color theme="7" tint="-0.499984740745262"/>
      </right>
      <top style="medium">
        <color theme="7" tint="-0.499984740745262"/>
      </top>
      <bottom style="medium">
        <color theme="7" tint="-0.499984740745262"/>
      </bottom>
      <diagonal/>
    </border>
    <border>
      <left style="medium">
        <color theme="7" tint="-0.499984740745262"/>
      </left>
      <right style="medium">
        <color theme="7" tint="-0.499984740745262"/>
      </right>
      <top style="medium">
        <color theme="7" tint="-0.499984740745262"/>
      </top>
      <bottom/>
      <diagonal/>
    </border>
    <border>
      <left style="medium">
        <color theme="7" tint="-0.499984740745262"/>
      </left>
      <right style="medium">
        <color theme="7" tint="-0.499984740745262"/>
      </right>
      <top/>
      <bottom style="medium">
        <color theme="7" tint="-0.499984740745262"/>
      </bottom>
      <diagonal/>
    </border>
    <border>
      <left style="medium">
        <color theme="7" tint="-0.499984740745262"/>
      </left>
      <right style="thin">
        <color theme="7" tint="-0.499984740745262"/>
      </right>
      <top style="medium">
        <color theme="7" tint="-0.499984740745262"/>
      </top>
      <bottom style="medium">
        <color theme="7" tint="-0.499984740745262"/>
      </bottom>
      <diagonal/>
    </border>
    <border>
      <left style="thin">
        <color theme="7" tint="-0.499984740745262"/>
      </left>
      <right style="medium">
        <color theme="7" tint="-0.499984740745262"/>
      </right>
      <top style="medium">
        <color theme="7" tint="-0.499984740745262"/>
      </top>
      <bottom style="medium">
        <color theme="7" tint="-0.499984740745262"/>
      </bottom>
      <diagonal/>
    </border>
    <border>
      <left/>
      <right style="thin">
        <color theme="7" tint="-0.499984740745262"/>
      </right>
      <top style="medium">
        <color theme="7" tint="-0.499984740745262"/>
      </top>
      <bottom style="medium">
        <color theme="7" tint="-0.499984740745262"/>
      </bottom>
      <diagonal/>
    </border>
    <border>
      <left style="thin">
        <color theme="7" tint="-0.499984740745262"/>
      </left>
      <right style="thin">
        <color theme="7" tint="-0.499984740745262"/>
      </right>
      <top style="medium">
        <color theme="7" tint="-0.499984740745262"/>
      </top>
      <bottom style="medium">
        <color theme="7" tint="-0.499984740745262"/>
      </bottom>
      <diagonal/>
    </border>
    <border>
      <left style="medium">
        <color theme="7" tint="-0.499984740745262"/>
      </left>
      <right style="thin">
        <color theme="7" tint="-0.499984740745262"/>
      </right>
      <top style="medium">
        <color theme="7" tint="-0.499984740745262"/>
      </top>
      <bottom/>
      <diagonal/>
    </border>
    <border>
      <left style="thin">
        <color theme="7" tint="-0.499984740745262"/>
      </left>
      <right style="thin">
        <color theme="7" tint="-0.499984740745262"/>
      </right>
      <top style="medium">
        <color theme="7" tint="-0.499984740745262"/>
      </top>
      <bottom/>
      <diagonal/>
    </border>
    <border>
      <left style="thin">
        <color theme="7" tint="-0.499984740745262"/>
      </left>
      <right style="medium">
        <color theme="7" tint="-0.499984740745262"/>
      </right>
      <top style="medium">
        <color theme="7" tint="-0.499984740745262"/>
      </top>
      <bottom/>
      <diagonal/>
    </border>
    <border>
      <left style="medium">
        <color theme="7" tint="-0.499984740745262"/>
      </left>
      <right style="thin">
        <color theme="7" tint="-0.499984740745262"/>
      </right>
      <top/>
      <bottom style="thin">
        <color theme="7" tint="-0.499984740745262"/>
      </bottom>
      <diagonal/>
    </border>
    <border>
      <left style="thin">
        <color theme="7" tint="-0.499984740745262"/>
      </left>
      <right style="medium">
        <color theme="7" tint="-0.499984740745262"/>
      </right>
      <top/>
      <bottom style="thin">
        <color theme="7" tint="-0.499984740745262"/>
      </bottom>
      <diagonal/>
    </border>
    <border>
      <left/>
      <right style="thin">
        <color theme="7" tint="-0.499984740745262"/>
      </right>
      <top/>
      <bottom style="thin">
        <color theme="7" tint="-0.499984740745262"/>
      </bottom>
      <diagonal/>
    </border>
    <border>
      <left style="medium">
        <color theme="7" tint="-0.499984740745262"/>
      </left>
      <right style="thin">
        <color theme="7" tint="-0.499984740745262"/>
      </right>
      <top/>
      <bottom style="medium">
        <color theme="7" tint="-0.499984740745262"/>
      </bottom>
      <diagonal/>
    </border>
    <border>
      <left style="thin">
        <color theme="7" tint="-0.499984740745262"/>
      </left>
      <right style="thin">
        <color theme="7" tint="-0.499984740745262"/>
      </right>
      <top/>
      <bottom style="medium">
        <color theme="7" tint="-0.499984740745262"/>
      </bottom>
      <diagonal/>
    </border>
    <border>
      <left style="thin">
        <color theme="7" tint="-0.499984740745262"/>
      </left>
      <right style="medium">
        <color theme="7" tint="-0.499984740745262"/>
      </right>
      <top/>
      <bottom style="medium">
        <color theme="7" tint="-0.499984740745262"/>
      </bottom>
      <diagonal/>
    </border>
    <border>
      <left style="medium">
        <color theme="7" tint="-0.499984740745262"/>
      </left>
      <right style="medium">
        <color theme="7" tint="-0.499984740745262"/>
      </right>
      <top style="medium">
        <color theme="7" tint="-0.499984740745262"/>
      </top>
      <bottom style="thin">
        <color theme="7" tint="-0.499984740745262"/>
      </bottom>
      <diagonal/>
    </border>
    <border>
      <left/>
      <right style="thin">
        <color theme="7" tint="-0.499984740745262"/>
      </right>
      <top style="medium">
        <color theme="7" tint="-0.499984740745262"/>
      </top>
      <bottom style="thin">
        <color theme="7" tint="-0.499984740745262"/>
      </bottom>
      <diagonal/>
    </border>
    <border>
      <left style="thin">
        <color theme="7" tint="-0.499984740745262"/>
      </left>
      <right style="thin">
        <color theme="7" tint="-0.499984740745262"/>
      </right>
      <top style="medium">
        <color theme="7" tint="-0.499984740745262"/>
      </top>
      <bottom style="thin">
        <color theme="7" tint="-0.499984740745262"/>
      </bottom>
      <diagonal/>
    </border>
    <border>
      <left style="thin">
        <color theme="7" tint="-0.499984740745262"/>
      </left>
      <right style="medium">
        <color theme="7" tint="-0.499984740745262"/>
      </right>
      <top style="medium">
        <color theme="7" tint="-0.499984740745262"/>
      </top>
      <bottom style="thin">
        <color theme="7" tint="-0.499984740745262"/>
      </bottom>
      <diagonal/>
    </border>
    <border>
      <left style="medium">
        <color theme="7" tint="-0.499984740745262"/>
      </left>
      <right style="thin">
        <color theme="7" tint="-0.499984740745262"/>
      </right>
      <top style="thin">
        <color theme="7" tint="-0.499984740745262"/>
      </top>
      <bottom style="thin">
        <color theme="7" tint="-0.499984740745262"/>
      </bottom>
      <diagonal/>
    </border>
    <border>
      <left style="thin">
        <color theme="7" tint="-0.499984740745262"/>
      </left>
      <right style="medium">
        <color theme="7" tint="-0.499984740745262"/>
      </right>
      <top style="thin">
        <color theme="7" tint="-0.499984740745262"/>
      </top>
      <bottom style="thin">
        <color theme="7" tint="-0.499984740745262"/>
      </bottom>
      <diagonal/>
    </border>
    <border>
      <left/>
      <right style="thin">
        <color theme="7" tint="-0.499984740745262"/>
      </right>
      <top style="thin">
        <color theme="7" tint="-0.499984740745262"/>
      </top>
      <bottom style="thin">
        <color theme="7" tint="-0.499984740745262"/>
      </bottom>
      <diagonal/>
    </border>
    <border>
      <left style="medium">
        <color theme="7" tint="-0.499984740745262"/>
      </left>
      <right style="medium">
        <color theme="7" tint="-0.499984740745262"/>
      </right>
      <top style="thin">
        <color theme="7" tint="-0.499984740745262"/>
      </top>
      <bottom style="thin">
        <color theme="7" tint="-0.499984740745262"/>
      </bottom>
      <diagonal/>
    </border>
    <border>
      <left style="thin">
        <color theme="7" tint="-0.499984740745262"/>
      </left>
      <right style="thin">
        <color theme="7" tint="-0.499984740745262"/>
      </right>
      <top style="thin">
        <color theme="7" tint="-0.499984740745262"/>
      </top>
      <bottom style="thin">
        <color theme="7" tint="-0.499984740745262"/>
      </bottom>
      <diagonal/>
    </border>
    <border>
      <left style="medium">
        <color theme="7" tint="-0.499984740745262"/>
      </left>
      <right style="thin">
        <color theme="7" tint="-0.499984740745262"/>
      </right>
      <top style="medium">
        <color theme="7" tint="-0.499984740745262"/>
      </top>
      <bottom style="thin">
        <color theme="7" tint="-0.499984740745262"/>
      </bottom>
      <diagonal/>
    </border>
    <border>
      <left style="thin">
        <color theme="7" tint="-0.499984740745262"/>
      </left>
      <right/>
      <top style="medium">
        <color theme="7" tint="-0.499984740745262"/>
      </top>
      <bottom style="thin">
        <color theme="7" tint="-0.499984740745262"/>
      </bottom>
      <diagonal/>
    </border>
    <border>
      <left style="medium">
        <color theme="7" tint="-0.499984740745262"/>
      </left>
      <right style="thin">
        <color theme="7" tint="-0.499984740745262"/>
      </right>
      <top style="thin">
        <color theme="7" tint="-0.499984740745262"/>
      </top>
      <bottom style="medium">
        <color theme="7" tint="-0.499984740745262"/>
      </bottom>
      <diagonal/>
    </border>
    <border>
      <left style="thin">
        <color theme="7" tint="-0.499984740745262"/>
      </left>
      <right style="medium">
        <color theme="7" tint="-0.499984740745262"/>
      </right>
      <top style="thin">
        <color theme="7" tint="-0.499984740745262"/>
      </top>
      <bottom style="medium">
        <color theme="7" tint="-0.499984740745262"/>
      </bottom>
      <diagonal/>
    </border>
    <border>
      <left/>
      <right style="thin">
        <color theme="7" tint="-0.499984740745262"/>
      </right>
      <top style="thin">
        <color theme="7" tint="-0.499984740745262"/>
      </top>
      <bottom style="medium">
        <color theme="7" tint="-0.499984740745262"/>
      </bottom>
      <diagonal/>
    </border>
    <border>
      <left style="thin">
        <color theme="7" tint="-0.499984740745262"/>
      </left>
      <right style="thin">
        <color theme="7" tint="-0.499984740745262"/>
      </right>
      <top style="thin">
        <color theme="7" tint="-0.499984740745262"/>
      </top>
      <bottom style="medium">
        <color theme="7" tint="-0.499984740745262"/>
      </bottom>
      <diagonal/>
    </border>
    <border>
      <left style="thin">
        <color theme="7" tint="-0.499984740745262"/>
      </left>
      <right/>
      <top style="thin">
        <color theme="7" tint="-0.499984740745262"/>
      </top>
      <bottom style="medium">
        <color theme="7" tint="-0.499984740745262"/>
      </bottom>
      <diagonal/>
    </border>
    <border>
      <left style="medium">
        <color theme="7" tint="-0.499984740745262"/>
      </left>
      <right style="medium">
        <color theme="7" tint="-0.499984740745262"/>
      </right>
      <top style="thin">
        <color theme="7" tint="-0.499984740745262"/>
      </top>
      <bottom style="medium">
        <color theme="7" tint="-0.499984740745262"/>
      </bottom>
      <diagonal/>
    </border>
    <border>
      <left style="thin">
        <color theme="7" tint="-0.499984740745262"/>
      </left>
      <right style="thin">
        <color theme="7" tint="-0.499984740745262"/>
      </right>
      <top/>
      <bottom style="thin">
        <color theme="7" tint="-0.499984740745262"/>
      </bottom>
      <diagonal/>
    </border>
    <border>
      <left style="thin">
        <color theme="7" tint="-0.499984740745262"/>
      </left>
      <right/>
      <top/>
      <bottom style="thin">
        <color theme="7" tint="-0.499984740745262"/>
      </bottom>
      <diagonal/>
    </border>
    <border>
      <left style="medium">
        <color theme="7" tint="-0.499984740745262"/>
      </left>
      <right style="medium">
        <color theme="7" tint="-0.49998474074526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9">
    <xf numFmtId="0" fontId="0" fillId="0" borderId="0" xfId="0"/>
    <xf numFmtId="0" fontId="1" fillId="0" borderId="0" xfId="0" applyFont="1" applyAlignment="1" applyProtection="1">
      <alignment horizontal="center" vertical="center"/>
    </xf>
    <xf numFmtId="164" fontId="1" fillId="0" borderId="0" xfId="0" applyNumberFormat="1" applyFont="1" applyAlignment="1" applyProtection="1">
      <alignment horizontal="center" vertical="center"/>
    </xf>
    <xf numFmtId="165" fontId="1" fillId="0" borderId="0" xfId="0" applyNumberFormat="1" applyFont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center"/>
    </xf>
    <xf numFmtId="164" fontId="1" fillId="0" borderId="0" xfId="0" applyNumberFormat="1" applyFont="1" applyFill="1" applyAlignment="1" applyProtection="1">
      <alignment horizontal="center" vertical="center"/>
    </xf>
    <xf numFmtId="166" fontId="2" fillId="0" borderId="0" xfId="0" applyNumberFormat="1" applyFont="1" applyBorder="1" applyAlignment="1" applyProtection="1">
      <alignment vertical="center"/>
    </xf>
    <xf numFmtId="166" fontId="1" fillId="0" borderId="0" xfId="0" applyNumberFormat="1" applyFont="1" applyAlignment="1" applyProtection="1">
      <alignment horizontal="center" vertical="center"/>
    </xf>
    <xf numFmtId="166" fontId="1" fillId="0" borderId="0" xfId="0" applyNumberFormat="1" applyFont="1" applyFill="1" applyAlignment="1" applyProtection="1">
      <alignment horizontal="center" vertical="center"/>
    </xf>
    <xf numFmtId="0" fontId="1" fillId="0" borderId="0" xfId="0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9" fillId="21" borderId="7" xfId="0" applyFont="1" applyFill="1" applyBorder="1" applyAlignment="1">
      <alignment horizontal="center" vertical="center"/>
    </xf>
    <xf numFmtId="0" fontId="9" fillId="21" borderId="9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21" borderId="10" xfId="0" applyFont="1" applyFill="1" applyBorder="1" applyAlignment="1">
      <alignment horizontal="center" vertical="center"/>
    </xf>
    <xf numFmtId="0" fontId="23" fillId="7" borderId="11" xfId="0" applyFont="1" applyFill="1" applyBorder="1" applyAlignment="1">
      <alignment horizontal="center" vertical="center"/>
    </xf>
    <xf numFmtId="0" fontId="9" fillId="21" borderId="0" xfId="0" applyFont="1" applyFill="1" applyAlignment="1">
      <alignment horizontal="center" vertical="center"/>
    </xf>
    <xf numFmtId="0" fontId="9" fillId="21" borderId="12" xfId="0" applyFont="1" applyFill="1" applyBorder="1" applyAlignment="1">
      <alignment horizontal="center" vertical="center"/>
    </xf>
    <xf numFmtId="3" fontId="28" fillId="3" borderId="11" xfId="0" applyNumberFormat="1" applyFont="1" applyFill="1" applyBorder="1" applyAlignment="1" applyProtection="1">
      <alignment horizontal="center" vertical="center"/>
      <protection locked="0"/>
    </xf>
    <xf numFmtId="3" fontId="35" fillId="3" borderId="11" xfId="0" applyNumberFormat="1" applyFont="1" applyFill="1" applyBorder="1" applyAlignment="1" applyProtection="1">
      <alignment horizontal="center" vertical="center"/>
      <protection locked="0"/>
    </xf>
    <xf numFmtId="0" fontId="9" fillId="21" borderId="15" xfId="0" applyFont="1" applyFill="1" applyBorder="1" applyAlignment="1">
      <alignment horizontal="center" vertical="center"/>
    </xf>
    <xf numFmtId="0" fontId="9" fillId="21" borderId="16" xfId="0" applyFont="1" applyFill="1" applyBorder="1" applyAlignment="1">
      <alignment horizontal="center" vertical="center"/>
    </xf>
    <xf numFmtId="0" fontId="9" fillId="21" borderId="16" xfId="0" applyFont="1" applyFill="1" applyBorder="1" applyAlignment="1">
      <alignment horizontal="left" vertical="center"/>
    </xf>
    <xf numFmtId="0" fontId="9" fillId="21" borderId="17" xfId="0" applyFont="1" applyFill="1" applyBorder="1" applyAlignment="1">
      <alignment horizontal="center" vertical="center"/>
    </xf>
    <xf numFmtId="0" fontId="9" fillId="23" borderId="0" xfId="0" applyFont="1" applyFill="1" applyAlignment="1">
      <alignment horizontal="center" vertical="center"/>
    </xf>
    <xf numFmtId="0" fontId="9" fillId="23" borderId="0" xfId="0" applyFont="1" applyFill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" fillId="21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2" fillId="21" borderId="0" xfId="0" applyFont="1" applyFill="1" applyAlignment="1">
      <alignment horizontal="center" vertical="center"/>
    </xf>
    <xf numFmtId="2" fontId="1" fillId="21" borderId="0" xfId="0" applyNumberFormat="1" applyFont="1" applyFill="1" applyAlignment="1">
      <alignment horizontal="center" vertical="center"/>
    </xf>
    <xf numFmtId="3" fontId="41" fillId="7" borderId="39" xfId="0" applyNumberFormat="1" applyFont="1" applyFill="1" applyBorder="1" applyAlignment="1" applyProtection="1">
      <alignment horizontal="center" vertical="center"/>
      <protection locked="0"/>
    </xf>
    <xf numFmtId="3" fontId="41" fillId="7" borderId="40" xfId="0" applyNumberFormat="1" applyFont="1" applyFill="1" applyBorder="1" applyAlignment="1" applyProtection="1">
      <alignment horizontal="center" vertical="center"/>
      <protection locked="0"/>
    </xf>
    <xf numFmtId="3" fontId="41" fillId="7" borderId="40" xfId="0" applyNumberFormat="1" applyFont="1" applyFill="1" applyBorder="1" applyAlignment="1">
      <alignment horizontal="center" vertical="center"/>
    </xf>
    <xf numFmtId="3" fontId="41" fillId="7" borderId="41" xfId="0" applyNumberFormat="1" applyFont="1" applyFill="1" applyBorder="1" applyAlignment="1" applyProtection="1">
      <alignment horizontal="center" vertical="center"/>
      <protection locked="0"/>
    </xf>
    <xf numFmtId="166" fontId="42" fillId="2" borderId="40" xfId="0" applyNumberFormat="1" applyFont="1" applyFill="1" applyBorder="1" applyAlignment="1">
      <alignment horizontal="center" vertical="center"/>
    </xf>
    <xf numFmtId="166" fontId="42" fillId="2" borderId="10" xfId="0" applyNumberFormat="1" applyFont="1" applyFill="1" applyBorder="1" applyAlignment="1">
      <alignment horizontal="center" vertical="center"/>
    </xf>
    <xf numFmtId="3" fontId="41" fillId="6" borderId="28" xfId="0" applyNumberFormat="1" applyFont="1" applyFill="1" applyBorder="1" applyAlignment="1" applyProtection="1">
      <alignment horizontal="center" vertical="center"/>
      <protection locked="0"/>
    </xf>
    <xf numFmtId="165" fontId="9" fillId="21" borderId="0" xfId="0" applyNumberFormat="1" applyFont="1" applyFill="1" applyAlignment="1">
      <alignment horizontal="center" vertical="center"/>
    </xf>
    <xf numFmtId="165" fontId="10" fillId="21" borderId="0" xfId="0" applyNumberFormat="1" applyFont="1" applyFill="1" applyAlignment="1">
      <alignment horizontal="center" vertical="center"/>
    </xf>
    <xf numFmtId="165" fontId="1" fillId="21" borderId="0" xfId="0" applyNumberFormat="1" applyFont="1" applyFill="1" applyAlignment="1">
      <alignment horizontal="center" vertical="center"/>
    </xf>
    <xf numFmtId="1" fontId="1" fillId="21" borderId="0" xfId="0" applyNumberFormat="1" applyFont="1" applyFill="1" applyAlignment="1">
      <alignment horizontal="center" vertical="center"/>
    </xf>
    <xf numFmtId="0" fontId="5" fillId="21" borderId="0" xfId="0" applyFont="1" applyFill="1" applyAlignment="1">
      <alignment vertical="center"/>
    </xf>
    <xf numFmtId="0" fontId="6" fillId="21" borderId="0" xfId="0" applyFont="1" applyFill="1" applyAlignment="1">
      <alignment vertical="center"/>
    </xf>
    <xf numFmtId="0" fontId="6" fillId="21" borderId="0" xfId="0" applyFont="1" applyFill="1" applyAlignment="1">
      <alignment vertical="center" wrapText="1"/>
    </xf>
    <xf numFmtId="0" fontId="6" fillId="21" borderId="0" xfId="0" applyFont="1" applyFill="1" applyAlignment="1">
      <alignment vertical="top" wrapText="1"/>
    </xf>
    <xf numFmtId="164" fontId="1" fillId="21" borderId="0" xfId="0" applyNumberFormat="1" applyFont="1" applyFill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" fontId="11" fillId="3" borderId="29" xfId="0" applyNumberFormat="1" applyFont="1" applyFill="1" applyBorder="1" applyAlignment="1">
      <alignment horizontal="center" vertical="center"/>
    </xf>
    <xf numFmtId="0" fontId="11" fillId="3" borderId="32" xfId="0" applyFont="1" applyFill="1" applyBorder="1" applyAlignment="1">
      <alignment horizontal="center" vertical="center"/>
    </xf>
    <xf numFmtId="1" fontId="11" fillId="3" borderId="32" xfId="0" applyNumberFormat="1" applyFont="1" applyFill="1" applyBorder="1" applyAlignment="1">
      <alignment horizontal="center" vertical="center"/>
    </xf>
    <xf numFmtId="1" fontId="11" fillId="3" borderId="30" xfId="0" applyNumberFormat="1" applyFont="1" applyFill="1" applyBorder="1" applyAlignment="1">
      <alignment horizontal="center" vertical="center"/>
    </xf>
    <xf numFmtId="165" fontId="11" fillId="3" borderId="32" xfId="0" applyNumberFormat="1" applyFont="1" applyFill="1" applyBorder="1" applyAlignment="1">
      <alignment horizontal="center" vertical="center"/>
    </xf>
    <xf numFmtId="0" fontId="11" fillId="3" borderId="30" xfId="0" applyFont="1" applyFill="1" applyBorder="1" applyAlignment="1">
      <alignment horizontal="center" vertical="center"/>
    </xf>
    <xf numFmtId="165" fontId="11" fillId="3" borderId="26" xfId="0" applyNumberFormat="1" applyFont="1" applyFill="1" applyBorder="1" applyAlignment="1">
      <alignment horizontal="center" vertical="center"/>
    </xf>
    <xf numFmtId="0" fontId="11" fillId="3" borderId="26" xfId="0" applyFont="1" applyFill="1" applyBorder="1" applyAlignment="1">
      <alignment horizontal="center" vertical="center"/>
    </xf>
    <xf numFmtId="1" fontId="11" fillId="3" borderId="29" xfId="0" applyNumberFormat="1" applyFont="1" applyFill="1" applyBorder="1" applyAlignment="1" applyProtection="1">
      <alignment horizontal="center" vertical="center"/>
    </xf>
    <xf numFmtId="0" fontId="11" fillId="3" borderId="32" xfId="0" applyFont="1" applyFill="1" applyBorder="1" applyAlignment="1" applyProtection="1">
      <alignment horizontal="center" vertical="center"/>
    </xf>
    <xf numFmtId="1" fontId="11" fillId="3" borderId="32" xfId="0" applyNumberFormat="1" applyFont="1" applyFill="1" applyBorder="1" applyAlignment="1" applyProtection="1">
      <alignment horizontal="center" vertical="center"/>
    </xf>
    <xf numFmtId="1" fontId="11" fillId="3" borderId="30" xfId="0" applyNumberFormat="1" applyFont="1" applyFill="1" applyBorder="1" applyAlignment="1" applyProtection="1">
      <alignment horizontal="center" vertical="center"/>
    </xf>
    <xf numFmtId="165" fontId="11" fillId="3" borderId="32" xfId="0" applyNumberFormat="1" applyFont="1" applyFill="1" applyBorder="1" applyAlignment="1" applyProtection="1">
      <alignment horizontal="center" vertical="center"/>
    </xf>
    <xf numFmtId="0" fontId="11" fillId="3" borderId="30" xfId="0" applyFont="1" applyFill="1" applyBorder="1" applyAlignment="1" applyProtection="1">
      <alignment horizontal="center" vertical="center"/>
    </xf>
    <xf numFmtId="165" fontId="11" fillId="3" borderId="26" xfId="0" applyNumberFormat="1" applyFont="1" applyFill="1" applyBorder="1" applyAlignment="1" applyProtection="1">
      <alignment horizontal="center" vertical="center"/>
    </xf>
    <xf numFmtId="0" fontId="11" fillId="3" borderId="26" xfId="0" applyFont="1" applyFill="1" applyBorder="1" applyAlignment="1" applyProtection="1">
      <alignment horizontal="center" vertical="center"/>
    </xf>
    <xf numFmtId="0" fontId="1" fillId="21" borderId="0" xfId="0" applyFont="1" applyFill="1" applyAlignment="1" applyProtection="1">
      <alignment horizontal="center" vertical="center"/>
    </xf>
    <xf numFmtId="3" fontId="41" fillId="7" borderId="40" xfId="0" applyNumberFormat="1" applyFont="1" applyFill="1" applyBorder="1" applyAlignment="1" applyProtection="1">
      <alignment horizontal="center" vertical="center"/>
    </xf>
    <xf numFmtId="166" fontId="42" fillId="2" borderId="40" xfId="0" applyNumberFormat="1" applyFont="1" applyFill="1" applyBorder="1" applyAlignment="1" applyProtection="1">
      <alignment horizontal="center" vertical="center"/>
    </xf>
    <xf numFmtId="166" fontId="42" fillId="2" borderId="61" xfId="0" applyNumberFormat="1" applyFont="1" applyFill="1" applyBorder="1" applyAlignment="1" applyProtection="1">
      <alignment horizontal="center" vertical="center"/>
    </xf>
    <xf numFmtId="0" fontId="3" fillId="4" borderId="33" xfId="0" applyFont="1" applyFill="1" applyBorder="1" applyAlignment="1" applyProtection="1">
      <alignment horizontal="center" vertical="center" wrapText="1"/>
    </xf>
    <xf numFmtId="164" fontId="3" fillId="5" borderId="34" xfId="0" applyNumberFormat="1" applyFont="1" applyFill="1" applyBorder="1" applyAlignment="1" applyProtection="1">
      <alignment horizontal="center" vertical="center" wrapText="1"/>
    </xf>
    <xf numFmtId="0" fontId="2" fillId="5" borderId="34" xfId="0" applyFont="1" applyFill="1" applyBorder="1" applyAlignment="1" applyProtection="1">
      <alignment horizontal="center" vertical="center"/>
    </xf>
    <xf numFmtId="166" fontId="2" fillId="5" borderId="35" xfId="0" applyNumberFormat="1" applyFont="1" applyFill="1" applyBorder="1" applyAlignment="1" applyProtection="1">
      <alignment horizontal="center" vertical="center"/>
    </xf>
    <xf numFmtId="10" fontId="4" fillId="10" borderId="50" xfId="0" applyNumberFormat="1" applyFont="1" applyFill="1" applyBorder="1" applyAlignment="1" applyProtection="1">
      <alignment horizontal="center" vertical="center" wrapText="1"/>
    </xf>
    <xf numFmtId="10" fontId="4" fillId="15" borderId="50" xfId="0" applyNumberFormat="1" applyFont="1" applyFill="1" applyBorder="1" applyAlignment="1" applyProtection="1">
      <alignment horizontal="center" vertical="center" wrapText="1"/>
    </xf>
    <xf numFmtId="10" fontId="4" fillId="16" borderId="50" xfId="0" applyNumberFormat="1" applyFont="1" applyFill="1" applyBorder="1" applyAlignment="1" applyProtection="1">
      <alignment horizontal="center" vertical="center" wrapText="1"/>
    </xf>
    <xf numFmtId="10" fontId="4" fillId="17" borderId="50" xfId="0" applyNumberFormat="1" applyFont="1" applyFill="1" applyBorder="1" applyAlignment="1" applyProtection="1">
      <alignment horizontal="center" vertical="center" wrapText="1"/>
    </xf>
    <xf numFmtId="10" fontId="7" fillId="17" borderId="50" xfId="0" applyNumberFormat="1" applyFont="1" applyFill="1" applyBorder="1" applyAlignment="1" applyProtection="1">
      <alignment horizontal="center" vertical="center" wrapText="1"/>
    </xf>
    <xf numFmtId="10" fontId="4" fillId="10" borderId="44" xfId="0" applyNumberFormat="1" applyFont="1" applyFill="1" applyBorder="1" applyAlignment="1" applyProtection="1">
      <alignment horizontal="center" vertical="center" wrapText="1"/>
    </xf>
    <xf numFmtId="166" fontId="4" fillId="10" borderId="45" xfId="0" applyNumberFormat="1" applyFont="1" applyFill="1" applyBorder="1" applyAlignment="1" applyProtection="1">
      <alignment horizontal="center" vertical="center" wrapText="1"/>
    </xf>
    <xf numFmtId="166" fontId="4" fillId="10" borderId="47" xfId="0" applyNumberFormat="1" applyFont="1" applyFill="1" applyBorder="1" applyAlignment="1" applyProtection="1">
      <alignment horizontal="center" vertical="center" wrapText="1"/>
    </xf>
    <xf numFmtId="166" fontId="4" fillId="15" borderId="47" xfId="0" applyNumberFormat="1" applyFont="1" applyFill="1" applyBorder="1" applyAlignment="1" applyProtection="1">
      <alignment horizontal="center" vertical="center" wrapText="1"/>
    </xf>
    <xf numFmtId="166" fontId="4" fillId="16" borderId="47" xfId="0" applyNumberFormat="1" applyFont="1" applyFill="1" applyBorder="1" applyAlignment="1" applyProtection="1">
      <alignment horizontal="center" vertical="center" wrapText="1"/>
    </xf>
    <xf numFmtId="166" fontId="4" fillId="17" borderId="47" xfId="0" applyNumberFormat="1" applyFont="1" applyFill="1" applyBorder="1" applyAlignment="1" applyProtection="1">
      <alignment horizontal="center" vertical="center" wrapText="1"/>
    </xf>
    <xf numFmtId="166" fontId="7" fillId="17" borderId="47" xfId="0" applyNumberFormat="1" applyFont="1" applyFill="1" applyBorder="1" applyAlignment="1" applyProtection="1">
      <alignment horizontal="center" vertical="center" wrapText="1"/>
    </xf>
    <xf numFmtId="10" fontId="7" fillId="17" borderId="56" xfId="0" applyNumberFormat="1" applyFont="1" applyFill="1" applyBorder="1" applyAlignment="1" applyProtection="1">
      <alignment horizontal="center" vertical="center" wrapText="1"/>
    </xf>
    <xf numFmtId="166" fontId="7" fillId="17" borderId="54" xfId="0" applyNumberFormat="1" applyFont="1" applyFill="1" applyBorder="1" applyAlignment="1" applyProtection="1">
      <alignment horizontal="center" vertical="center" wrapText="1"/>
    </xf>
    <xf numFmtId="10" fontId="4" fillId="10" borderId="56" xfId="0" applyNumberFormat="1" applyFont="1" applyFill="1" applyBorder="1" applyAlignment="1" applyProtection="1">
      <alignment horizontal="center" vertical="center" wrapText="1"/>
    </xf>
    <xf numFmtId="166" fontId="4" fillId="10" borderId="54" xfId="0" applyNumberFormat="1" applyFont="1" applyFill="1" applyBorder="1" applyAlignment="1" applyProtection="1">
      <alignment horizontal="center" vertical="center" wrapText="1"/>
    </xf>
    <xf numFmtId="164" fontId="4" fillId="9" borderId="43" xfId="0" applyNumberFormat="1" applyFont="1" applyFill="1" applyBorder="1" applyAlignment="1" applyProtection="1">
      <alignment horizontal="center" vertical="center" wrapText="1"/>
    </xf>
    <xf numFmtId="164" fontId="4" fillId="9" borderId="48" xfId="0" applyNumberFormat="1" applyFont="1" applyFill="1" applyBorder="1" applyAlignment="1" applyProtection="1">
      <alignment horizontal="center" vertical="center" wrapText="1"/>
    </xf>
    <xf numFmtId="164" fontId="4" fillId="9" borderId="55" xfId="0" applyNumberFormat="1" applyFont="1" applyFill="1" applyBorder="1" applyAlignment="1" applyProtection="1">
      <alignment horizontal="center" vertical="center" wrapText="1"/>
    </xf>
    <xf numFmtId="0" fontId="3" fillId="9" borderId="42" xfId="0" applyFont="1" applyFill="1" applyBorder="1" applyAlignment="1" applyProtection="1">
      <alignment horizontal="center" vertical="center" wrapText="1"/>
    </xf>
    <xf numFmtId="0" fontId="3" fillId="9" borderId="49" xfId="0" applyFont="1" applyFill="1" applyBorder="1" applyAlignment="1" applyProtection="1">
      <alignment horizontal="center" vertical="center" wrapText="1"/>
    </xf>
    <xf numFmtId="0" fontId="3" fillId="9" borderId="58" xfId="0" applyFont="1" applyFill="1" applyBorder="1" applyAlignment="1" applyProtection="1">
      <alignment horizontal="center" vertical="center" wrapText="1"/>
    </xf>
    <xf numFmtId="10" fontId="4" fillId="15" borderId="44" xfId="0" applyNumberFormat="1" applyFont="1" applyFill="1" applyBorder="1" applyAlignment="1" applyProtection="1">
      <alignment horizontal="center" vertical="center" wrapText="1"/>
    </xf>
    <xf numFmtId="166" fontId="4" fillId="15" borderId="45" xfId="0" applyNumberFormat="1" applyFont="1" applyFill="1" applyBorder="1" applyAlignment="1" applyProtection="1">
      <alignment horizontal="center" vertical="center" wrapText="1"/>
    </xf>
    <xf numFmtId="10" fontId="4" fillId="15" borderId="56" xfId="0" applyNumberFormat="1" applyFont="1" applyFill="1" applyBorder="1" applyAlignment="1" applyProtection="1">
      <alignment horizontal="center" vertical="center" wrapText="1"/>
    </xf>
    <xf numFmtId="166" fontId="4" fillId="15" borderId="54" xfId="0" applyNumberFormat="1" applyFont="1" applyFill="1" applyBorder="1" applyAlignment="1" applyProtection="1">
      <alignment horizontal="center" vertical="center" wrapText="1"/>
    </xf>
    <xf numFmtId="164" fontId="4" fillId="8" borderId="43" xfId="0" applyNumberFormat="1" applyFont="1" applyFill="1" applyBorder="1" applyAlignment="1" applyProtection="1">
      <alignment horizontal="center" vertical="center" wrapText="1"/>
    </xf>
    <xf numFmtId="164" fontId="4" fillId="8" borderId="48" xfId="0" applyNumberFormat="1" applyFont="1" applyFill="1" applyBorder="1" applyAlignment="1" applyProtection="1">
      <alignment horizontal="center" vertical="center" wrapText="1"/>
    </xf>
    <xf numFmtId="164" fontId="4" fillId="8" borderId="55" xfId="0" applyNumberFormat="1" applyFont="1" applyFill="1" applyBorder="1" applyAlignment="1" applyProtection="1">
      <alignment horizontal="center" vertical="center" wrapText="1"/>
    </xf>
    <xf numFmtId="0" fontId="3" fillId="8" borderId="42" xfId="0" applyFont="1" applyFill="1" applyBorder="1" applyAlignment="1" applyProtection="1">
      <alignment horizontal="center" vertical="center" wrapText="1"/>
    </xf>
    <xf numFmtId="0" fontId="3" fillId="8" borderId="49" xfId="0" applyFont="1" applyFill="1" applyBorder="1" applyAlignment="1" applyProtection="1">
      <alignment horizontal="center" vertical="center" wrapText="1"/>
    </xf>
    <xf numFmtId="0" fontId="3" fillId="8" borderId="58" xfId="0" applyFont="1" applyFill="1" applyBorder="1" applyAlignment="1" applyProtection="1">
      <alignment horizontal="center" vertical="center" wrapText="1"/>
    </xf>
    <xf numFmtId="10" fontId="4" fillId="16" borderId="44" xfId="0" applyNumberFormat="1" applyFont="1" applyFill="1" applyBorder="1" applyAlignment="1" applyProtection="1">
      <alignment horizontal="center" vertical="center" wrapText="1"/>
    </xf>
    <xf numFmtId="166" fontId="4" fillId="16" borderId="45" xfId="0" applyNumberFormat="1" applyFont="1" applyFill="1" applyBorder="1" applyAlignment="1" applyProtection="1">
      <alignment horizontal="center" vertical="center" wrapText="1"/>
    </xf>
    <xf numFmtId="10" fontId="4" fillId="16" borderId="56" xfId="0" applyNumberFormat="1" applyFont="1" applyFill="1" applyBorder="1" applyAlignment="1" applyProtection="1">
      <alignment horizontal="center" vertical="center" wrapText="1"/>
    </xf>
    <xf numFmtId="166" fontId="4" fillId="16" borderId="54" xfId="0" applyNumberFormat="1" applyFont="1" applyFill="1" applyBorder="1" applyAlignment="1" applyProtection="1">
      <alignment horizontal="center" vertical="center" wrapText="1"/>
    </xf>
    <xf numFmtId="164" fontId="7" fillId="2" borderId="43" xfId="0" applyNumberFormat="1" applyFont="1" applyFill="1" applyBorder="1" applyAlignment="1" applyProtection="1">
      <alignment horizontal="center" vertical="center" wrapText="1"/>
    </xf>
    <xf numFmtId="164" fontId="7" fillId="2" borderId="48" xfId="0" applyNumberFormat="1" applyFont="1" applyFill="1" applyBorder="1" applyAlignment="1" applyProtection="1">
      <alignment horizontal="center" vertical="center" wrapText="1"/>
    </xf>
    <xf numFmtId="164" fontId="7" fillId="2" borderId="55" xfId="0" applyNumberFormat="1" applyFont="1" applyFill="1" applyBorder="1" applyAlignment="1" applyProtection="1">
      <alignment horizontal="center" vertical="center" wrapText="1"/>
    </xf>
    <xf numFmtId="0" fontId="3" fillId="2" borderId="42" xfId="0" applyFont="1" applyFill="1" applyBorder="1" applyAlignment="1" applyProtection="1">
      <alignment horizontal="center" vertical="center" wrapText="1"/>
    </xf>
    <xf numFmtId="0" fontId="3" fillId="2" borderId="49" xfId="0" applyFont="1" applyFill="1" applyBorder="1" applyAlignment="1" applyProtection="1">
      <alignment horizontal="center" vertical="center" wrapText="1"/>
    </xf>
    <xf numFmtId="0" fontId="3" fillId="2" borderId="58" xfId="0" applyFont="1" applyFill="1" applyBorder="1" applyAlignment="1" applyProtection="1">
      <alignment horizontal="center" vertical="center" wrapText="1"/>
    </xf>
    <xf numFmtId="10" fontId="4" fillId="17" borderId="44" xfId="0" applyNumberFormat="1" applyFont="1" applyFill="1" applyBorder="1" applyAlignment="1" applyProtection="1">
      <alignment horizontal="center" vertical="center" wrapText="1"/>
    </xf>
    <xf numFmtId="166" fontId="4" fillId="17" borderId="45" xfId="0" applyNumberFormat="1" applyFont="1" applyFill="1" applyBorder="1" applyAlignment="1" applyProtection="1">
      <alignment horizontal="center" vertical="center" wrapText="1"/>
    </xf>
    <xf numFmtId="164" fontId="7" fillId="6" borderId="43" xfId="0" applyNumberFormat="1" applyFont="1" applyFill="1" applyBorder="1" applyAlignment="1" applyProtection="1">
      <alignment horizontal="center" vertical="center" wrapText="1"/>
    </xf>
    <xf numFmtId="164" fontId="7" fillId="6" borderId="48" xfId="0" applyNumberFormat="1" applyFont="1" applyFill="1" applyBorder="1" applyAlignment="1" applyProtection="1">
      <alignment horizontal="center" vertical="center" wrapText="1"/>
    </xf>
    <xf numFmtId="164" fontId="7" fillId="6" borderId="55" xfId="0" applyNumberFormat="1" applyFont="1" applyFill="1" applyBorder="1" applyAlignment="1" applyProtection="1">
      <alignment horizontal="center" vertical="center" wrapText="1"/>
    </xf>
    <xf numFmtId="0" fontId="3" fillId="6" borderId="42" xfId="0" applyFont="1" applyFill="1" applyBorder="1" applyAlignment="1" applyProtection="1">
      <alignment horizontal="center" vertical="center" wrapText="1"/>
    </xf>
    <xf numFmtId="0" fontId="3" fillId="6" borderId="49" xfId="0" applyFont="1" applyFill="1" applyBorder="1" applyAlignment="1" applyProtection="1">
      <alignment horizontal="center" vertical="center" wrapText="1"/>
    </xf>
    <xf numFmtId="0" fontId="3" fillId="6" borderId="58" xfId="0" applyFont="1" applyFill="1" applyBorder="1" applyAlignment="1" applyProtection="1">
      <alignment horizontal="center" vertical="center" wrapText="1"/>
    </xf>
    <xf numFmtId="0" fontId="2" fillId="21" borderId="0" xfId="0" applyFont="1" applyFill="1" applyAlignment="1" applyProtection="1">
      <alignment horizontal="center" vertical="center"/>
    </xf>
    <xf numFmtId="2" fontId="1" fillId="21" borderId="0" xfId="0" applyNumberFormat="1" applyFont="1" applyFill="1" applyAlignment="1" applyProtection="1">
      <alignment horizontal="center" vertical="center"/>
    </xf>
    <xf numFmtId="0" fontId="2" fillId="21" borderId="0" xfId="0" applyFont="1" applyFill="1" applyBorder="1" applyAlignment="1" applyProtection="1">
      <alignment horizontal="center" vertical="center"/>
    </xf>
    <xf numFmtId="0" fontId="13" fillId="21" borderId="0" xfId="0" applyFont="1" applyFill="1" applyBorder="1" applyAlignment="1" applyProtection="1">
      <alignment horizontal="left" vertical="center"/>
    </xf>
    <xf numFmtId="0" fontId="6" fillId="21" borderId="0" xfId="0" applyFont="1" applyFill="1" applyBorder="1" applyAlignment="1" applyProtection="1">
      <alignment horizontal="left" vertical="center"/>
    </xf>
    <xf numFmtId="0" fontId="6" fillId="21" borderId="0" xfId="0" applyFont="1" applyFill="1" applyAlignment="1" applyProtection="1">
      <alignment vertical="center"/>
    </xf>
    <xf numFmtId="165" fontId="1" fillId="21" borderId="0" xfId="0" applyNumberFormat="1" applyFont="1" applyFill="1" applyAlignment="1" applyProtection="1">
      <alignment horizontal="center" vertical="center"/>
    </xf>
    <xf numFmtId="1" fontId="1" fillId="21" borderId="0" xfId="0" applyNumberFormat="1" applyFont="1" applyFill="1" applyAlignment="1" applyProtection="1">
      <alignment horizontal="center" vertical="center"/>
    </xf>
    <xf numFmtId="165" fontId="9" fillId="21" borderId="0" xfId="0" applyNumberFormat="1" applyFont="1" applyFill="1" applyBorder="1" applyAlignment="1" applyProtection="1">
      <alignment horizontal="center" vertical="center"/>
    </xf>
    <xf numFmtId="165" fontId="10" fillId="21" borderId="0" xfId="0" applyNumberFormat="1" applyFont="1" applyFill="1" applyBorder="1" applyAlignment="1" applyProtection="1">
      <alignment horizontal="center" vertical="center"/>
    </xf>
    <xf numFmtId="0" fontId="5" fillId="21" borderId="0" xfId="0" applyFont="1" applyFill="1" applyAlignment="1" applyProtection="1">
      <alignment vertical="center"/>
    </xf>
    <xf numFmtId="0" fontId="6" fillId="21" borderId="0" xfId="0" applyFont="1" applyFill="1" applyAlignment="1" applyProtection="1">
      <alignment vertical="center" wrapText="1"/>
    </xf>
    <xf numFmtId="0" fontId="6" fillId="21" borderId="0" xfId="0" applyFont="1" applyFill="1" applyAlignment="1" applyProtection="1">
      <alignment vertical="top" wrapText="1"/>
    </xf>
    <xf numFmtId="164" fontId="1" fillId="21" borderId="0" xfId="0" applyNumberFormat="1" applyFont="1" applyFill="1" applyAlignment="1" applyProtection="1">
      <alignment horizontal="center" vertical="center"/>
    </xf>
    <xf numFmtId="166" fontId="1" fillId="21" borderId="0" xfId="0" applyNumberFormat="1" applyFont="1" applyFill="1" applyAlignment="1" applyProtection="1">
      <alignment horizontal="center" vertical="center"/>
    </xf>
    <xf numFmtId="0" fontId="2" fillId="21" borderId="0" xfId="0" applyFont="1" applyFill="1" applyBorder="1" applyAlignment="1" applyProtection="1">
      <alignment vertical="center"/>
    </xf>
    <xf numFmtId="0" fontId="2" fillId="7" borderId="62" xfId="0" applyFont="1" applyFill="1" applyBorder="1" applyAlignment="1">
      <alignment horizontal="center" vertical="center"/>
    </xf>
    <xf numFmtId="0" fontId="2" fillId="7" borderId="62" xfId="0" applyFont="1" applyFill="1" applyBorder="1" applyAlignment="1">
      <alignment horizontal="center" vertical="top"/>
    </xf>
    <xf numFmtId="0" fontId="2" fillId="7" borderId="62" xfId="0" applyFont="1" applyFill="1" applyBorder="1" applyAlignment="1">
      <alignment horizontal="center" vertical="top" wrapText="1"/>
    </xf>
    <xf numFmtId="0" fontId="3" fillId="4" borderId="62" xfId="0" applyFont="1" applyFill="1" applyBorder="1" applyAlignment="1">
      <alignment horizontal="center" vertical="center" wrapText="1"/>
    </xf>
    <xf numFmtId="164" fontId="3" fillId="5" borderId="62" xfId="0" applyNumberFormat="1" applyFont="1" applyFill="1" applyBorder="1" applyAlignment="1">
      <alignment horizontal="center" vertical="center" wrapText="1"/>
    </xf>
    <xf numFmtId="0" fontId="2" fillId="5" borderId="62" xfId="0" applyFont="1" applyFill="1" applyBorder="1" applyAlignment="1">
      <alignment horizontal="center" vertical="center"/>
    </xf>
    <xf numFmtId="0" fontId="3" fillId="9" borderId="62" xfId="0" applyFont="1" applyFill="1" applyBorder="1" applyAlignment="1">
      <alignment horizontal="center" vertical="center" wrapText="1"/>
    </xf>
    <xf numFmtId="164" fontId="4" fillId="9" borderId="62" xfId="0" applyNumberFormat="1" applyFont="1" applyFill="1" applyBorder="1" applyAlignment="1">
      <alignment horizontal="center" vertical="center" wrapText="1"/>
    </xf>
    <xf numFmtId="10" fontId="4" fillId="10" borderId="62" xfId="0" applyNumberFormat="1" applyFont="1" applyFill="1" applyBorder="1" applyAlignment="1">
      <alignment horizontal="center" vertical="center" wrapText="1"/>
    </xf>
    <xf numFmtId="166" fontId="1" fillId="9" borderId="62" xfId="0" applyNumberFormat="1" applyFont="1" applyFill="1" applyBorder="1" applyAlignment="1">
      <alignment horizontal="center" vertical="center"/>
    </xf>
    <xf numFmtId="0" fontId="3" fillId="8" borderId="62" xfId="0" applyFont="1" applyFill="1" applyBorder="1" applyAlignment="1">
      <alignment horizontal="center" vertical="center" wrapText="1"/>
    </xf>
    <xf numFmtId="164" fontId="4" fillId="8" borderId="62" xfId="0" applyNumberFormat="1" applyFont="1" applyFill="1" applyBorder="1" applyAlignment="1">
      <alignment horizontal="center" vertical="center" wrapText="1"/>
    </xf>
    <xf numFmtId="10" fontId="4" fillId="18" borderId="62" xfId="0" applyNumberFormat="1" applyFont="1" applyFill="1" applyBorder="1" applyAlignment="1">
      <alignment horizontal="center" vertical="center" wrapText="1"/>
    </xf>
    <xf numFmtId="166" fontId="1" fillId="8" borderId="62" xfId="0" applyNumberFormat="1" applyFont="1" applyFill="1" applyBorder="1" applyAlignment="1">
      <alignment horizontal="center" vertical="center"/>
    </xf>
    <xf numFmtId="0" fontId="3" fillId="2" borderId="62" xfId="0" applyFont="1" applyFill="1" applyBorder="1" applyAlignment="1">
      <alignment horizontal="center" vertical="center" wrapText="1"/>
    </xf>
    <xf numFmtId="164" fontId="7" fillId="2" borderId="62" xfId="0" applyNumberFormat="1" applyFont="1" applyFill="1" applyBorder="1" applyAlignment="1">
      <alignment horizontal="center" vertical="center" wrapText="1"/>
    </xf>
    <xf numFmtId="10" fontId="4" fillId="19" borderId="62" xfId="0" applyNumberFormat="1" applyFont="1" applyFill="1" applyBorder="1" applyAlignment="1">
      <alignment horizontal="center" vertical="center" wrapText="1"/>
    </xf>
    <xf numFmtId="166" fontId="1" fillId="2" borderId="62" xfId="0" applyNumberFormat="1" applyFont="1" applyFill="1" applyBorder="1" applyAlignment="1">
      <alignment horizontal="center" vertical="center"/>
    </xf>
    <xf numFmtId="0" fontId="3" fillId="6" borderId="62" xfId="0" applyFont="1" applyFill="1" applyBorder="1" applyAlignment="1">
      <alignment horizontal="center" vertical="center" wrapText="1"/>
    </xf>
    <xf numFmtId="164" fontId="7" fillId="6" borderId="62" xfId="0" applyNumberFormat="1" applyFont="1" applyFill="1" applyBorder="1" applyAlignment="1">
      <alignment horizontal="center" vertical="center" wrapText="1"/>
    </xf>
    <xf numFmtId="10" fontId="4" fillId="20" borderId="62" xfId="0" applyNumberFormat="1" applyFont="1" applyFill="1" applyBorder="1" applyAlignment="1">
      <alignment horizontal="center" vertical="center" wrapText="1"/>
    </xf>
    <xf numFmtId="166" fontId="1" fillId="6" borderId="62" xfId="0" applyNumberFormat="1" applyFont="1" applyFill="1" applyBorder="1" applyAlignment="1">
      <alignment horizontal="center" vertical="center"/>
    </xf>
    <xf numFmtId="10" fontId="7" fillId="20" borderId="62" xfId="0" applyNumberFormat="1" applyFont="1" applyFill="1" applyBorder="1" applyAlignment="1">
      <alignment horizontal="center" vertical="center" wrapText="1"/>
    </xf>
    <xf numFmtId="0" fontId="2" fillId="7" borderId="62" xfId="0" applyFont="1" applyFill="1" applyBorder="1" applyAlignment="1" applyProtection="1">
      <alignment horizontal="center" vertical="center"/>
    </xf>
    <xf numFmtId="0" fontId="2" fillId="7" borderId="62" xfId="0" applyFont="1" applyFill="1" applyBorder="1" applyAlignment="1" applyProtection="1">
      <alignment horizontal="center" vertical="top"/>
    </xf>
    <xf numFmtId="0" fontId="2" fillId="7" borderId="62" xfId="0" applyFont="1" applyFill="1" applyBorder="1" applyAlignment="1" applyProtection="1">
      <alignment horizontal="center" vertical="top" wrapText="1"/>
    </xf>
    <xf numFmtId="4" fontId="21" fillId="22" borderId="13" xfId="0" applyNumberFormat="1" applyFont="1" applyFill="1" applyBorder="1" applyAlignment="1">
      <alignment horizontal="center" vertical="center"/>
    </xf>
    <xf numFmtId="4" fontId="21" fillId="22" borderId="14" xfId="0" applyNumberFormat="1" applyFont="1" applyFill="1" applyBorder="1" applyAlignment="1">
      <alignment horizontal="center" vertical="center"/>
    </xf>
    <xf numFmtId="0" fontId="26" fillId="7" borderId="11" xfId="0" applyFont="1" applyFill="1" applyBorder="1" applyAlignment="1">
      <alignment horizontal="left" vertical="center"/>
    </xf>
    <xf numFmtId="0" fontId="21" fillId="21" borderId="0" xfId="0" applyFont="1" applyFill="1" applyAlignment="1">
      <alignment horizontal="center" vertical="center"/>
    </xf>
    <xf numFmtId="0" fontId="9" fillId="3" borderId="18" xfId="0" applyFont="1" applyFill="1" applyBorder="1" applyAlignment="1">
      <alignment horizontal="left" vertical="center" wrapText="1"/>
    </xf>
    <xf numFmtId="0" fontId="9" fillId="3" borderId="19" xfId="0" applyFont="1" applyFill="1" applyBorder="1" applyAlignment="1">
      <alignment horizontal="left" vertical="center" wrapText="1"/>
    </xf>
    <xf numFmtId="0" fontId="9" fillId="3" borderId="20" xfId="0" applyFont="1" applyFill="1" applyBorder="1" applyAlignment="1">
      <alignment horizontal="left" vertical="center" wrapText="1"/>
    </xf>
    <xf numFmtId="0" fontId="9" fillId="3" borderId="21" xfId="0" applyFont="1" applyFill="1" applyBorder="1" applyAlignment="1">
      <alignment horizontal="left" vertical="center" wrapText="1"/>
    </xf>
    <xf numFmtId="0" fontId="9" fillId="3" borderId="0" xfId="0" applyFont="1" applyFill="1" applyAlignment="1">
      <alignment horizontal="left" vertical="center" wrapText="1"/>
    </xf>
    <xf numFmtId="0" fontId="9" fillId="3" borderId="22" xfId="0" applyFont="1" applyFill="1" applyBorder="1" applyAlignment="1">
      <alignment horizontal="left" vertical="center" wrapText="1"/>
    </xf>
    <xf numFmtId="0" fontId="9" fillId="3" borderId="23" xfId="0" applyFont="1" applyFill="1" applyBorder="1" applyAlignment="1">
      <alignment horizontal="left" vertical="center" wrapText="1"/>
    </xf>
    <xf numFmtId="0" fontId="9" fillId="3" borderId="24" xfId="0" applyFont="1" applyFill="1" applyBorder="1" applyAlignment="1">
      <alignment horizontal="left" vertical="center" wrapText="1"/>
    </xf>
    <xf numFmtId="0" fontId="9" fillId="3" borderId="25" xfId="0" applyFont="1" applyFill="1" applyBorder="1" applyAlignment="1">
      <alignment horizontal="left" vertical="center" wrapText="1"/>
    </xf>
    <xf numFmtId="0" fontId="26" fillId="7" borderId="11" xfId="0" applyFont="1" applyFill="1" applyBorder="1" applyAlignment="1">
      <alignment vertical="center"/>
    </xf>
    <xf numFmtId="0" fontId="26" fillId="7" borderId="11" xfId="0" applyFont="1" applyFill="1" applyBorder="1" applyAlignment="1">
      <alignment horizontal="left" vertical="center" wrapText="1"/>
    </xf>
    <xf numFmtId="0" fontId="27" fillId="7" borderId="11" xfId="0" applyFont="1" applyFill="1" applyBorder="1" applyAlignment="1">
      <alignment horizontal="left" vertical="center" wrapText="1"/>
    </xf>
    <xf numFmtId="0" fontId="21" fillId="22" borderId="13" xfId="0" applyFont="1" applyFill="1" applyBorder="1" applyAlignment="1">
      <alignment horizontal="center" vertical="center"/>
    </xf>
    <xf numFmtId="0" fontId="21" fillId="22" borderId="14" xfId="0" applyFont="1" applyFill="1" applyBorder="1" applyAlignment="1">
      <alignment horizontal="center" vertical="center"/>
    </xf>
    <xf numFmtId="0" fontId="21" fillId="21" borderId="8" xfId="0" applyFont="1" applyFill="1" applyBorder="1" applyAlignment="1">
      <alignment horizontal="center" vertical="center"/>
    </xf>
    <xf numFmtId="0" fontId="24" fillId="7" borderId="11" xfId="0" applyFont="1" applyFill="1" applyBorder="1" applyAlignment="1">
      <alignment horizontal="center" vertical="center"/>
    </xf>
    <xf numFmtId="166" fontId="45" fillId="2" borderId="48" xfId="0" applyNumberFormat="1" applyFont="1" applyFill="1" applyBorder="1" applyAlignment="1">
      <alignment horizontal="center" vertical="center"/>
    </xf>
    <xf numFmtId="166" fontId="45" fillId="2" borderId="47" xfId="0" applyNumberFormat="1" applyFont="1" applyFill="1" applyBorder="1" applyAlignment="1">
      <alignment horizontal="center" vertical="center"/>
    </xf>
    <xf numFmtId="166" fontId="45" fillId="2" borderId="55" xfId="0" applyNumberFormat="1" applyFont="1" applyFill="1" applyBorder="1" applyAlignment="1">
      <alignment horizontal="center" vertical="center"/>
    </xf>
    <xf numFmtId="166" fontId="45" fillId="2" borderId="54" xfId="0" applyNumberFormat="1" applyFont="1" applyFill="1" applyBorder="1" applyAlignment="1">
      <alignment horizontal="center" vertical="center"/>
    </xf>
    <xf numFmtId="2" fontId="40" fillId="11" borderId="42" xfId="0" applyNumberFormat="1" applyFont="1" applyFill="1" applyBorder="1" applyAlignment="1">
      <alignment horizontal="center" vertical="center"/>
    </xf>
    <xf numFmtId="2" fontId="40" fillId="11" borderId="58" xfId="0" applyNumberFormat="1" applyFont="1" applyFill="1" applyBorder="1" applyAlignment="1">
      <alignment horizontal="center" vertical="center"/>
    </xf>
    <xf numFmtId="2" fontId="41" fillId="11" borderId="42" xfId="0" applyNumberFormat="1" applyFont="1" applyFill="1" applyBorder="1" applyAlignment="1">
      <alignment horizontal="center" vertical="center"/>
    </xf>
    <xf numFmtId="2" fontId="41" fillId="11" borderId="58" xfId="0" applyNumberFormat="1" applyFont="1" applyFill="1" applyBorder="1" applyAlignment="1">
      <alignment horizontal="center" vertical="center"/>
    </xf>
    <xf numFmtId="0" fontId="2" fillId="7" borderId="29" xfId="0" applyFont="1" applyFill="1" applyBorder="1" applyAlignment="1">
      <alignment horizontal="center" vertical="center"/>
    </xf>
    <xf numFmtId="0" fontId="2" fillId="7" borderId="30" xfId="0" applyFont="1" applyFill="1" applyBorder="1" applyAlignment="1">
      <alignment horizontal="center" vertical="center"/>
    </xf>
    <xf numFmtId="0" fontId="2" fillId="7" borderId="31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166" fontId="45" fillId="2" borderId="38" xfId="0" applyNumberFormat="1" applyFont="1" applyFill="1" applyBorder="1" applyAlignment="1">
      <alignment horizontal="center" vertical="center"/>
    </xf>
    <xf numFmtId="166" fontId="45" fillId="2" borderId="37" xfId="0" applyNumberFormat="1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6" fillId="14" borderId="62" xfId="0" applyFont="1" applyFill="1" applyBorder="1" applyAlignment="1">
      <alignment horizontal="left" vertical="center"/>
    </xf>
    <xf numFmtId="0" fontId="13" fillId="2" borderId="62" xfId="0" applyFont="1" applyFill="1" applyBorder="1" applyAlignment="1">
      <alignment horizontal="center" vertical="center"/>
    </xf>
    <xf numFmtId="0" fontId="13" fillId="14" borderId="62" xfId="0" applyFont="1" applyFill="1" applyBorder="1" applyAlignment="1">
      <alignment horizontal="left" vertical="center"/>
    </xf>
    <xf numFmtId="0" fontId="20" fillId="21" borderId="0" xfId="0" applyFont="1" applyFill="1" applyAlignment="1">
      <alignment horizontal="center" vertical="center"/>
    </xf>
    <xf numFmtId="0" fontId="6" fillId="14" borderId="62" xfId="0" applyFont="1" applyFill="1" applyBorder="1" applyAlignment="1">
      <alignment horizontal="left" vertical="top" wrapText="1"/>
    </xf>
    <xf numFmtId="165" fontId="9" fillId="8" borderId="51" xfId="0" applyNumberFormat="1" applyFont="1" applyFill="1" applyBorder="1" applyAlignment="1">
      <alignment horizontal="center" vertical="center"/>
    </xf>
    <xf numFmtId="165" fontId="9" fillId="8" borderId="44" xfId="0" applyNumberFormat="1" applyFont="1" applyFill="1" applyBorder="1" applyAlignment="1">
      <alignment horizontal="center" vertical="center"/>
    </xf>
    <xf numFmtId="165" fontId="9" fillId="8" borderId="52" xfId="0" applyNumberFormat="1" applyFont="1" applyFill="1" applyBorder="1" applyAlignment="1">
      <alignment horizontal="center" vertical="center"/>
    </xf>
    <xf numFmtId="165" fontId="9" fillId="8" borderId="53" xfId="0" applyNumberFormat="1" applyFont="1" applyFill="1" applyBorder="1" applyAlignment="1">
      <alignment horizontal="center" vertical="center"/>
    </xf>
    <xf numFmtId="165" fontId="9" fillId="8" borderId="56" xfId="0" applyNumberFormat="1" applyFont="1" applyFill="1" applyBorder="1" applyAlignment="1">
      <alignment horizontal="center" vertical="center"/>
    </xf>
    <xf numFmtId="165" fontId="9" fillId="8" borderId="57" xfId="0" applyNumberFormat="1" applyFont="1" applyFill="1" applyBorder="1" applyAlignment="1">
      <alignment horizontal="center" vertical="center"/>
    </xf>
    <xf numFmtId="166" fontId="43" fillId="8" borderId="38" xfId="0" applyNumberFormat="1" applyFont="1" applyFill="1" applyBorder="1" applyAlignment="1">
      <alignment horizontal="center" vertical="center"/>
    </xf>
    <xf numFmtId="166" fontId="43" fillId="8" borderId="59" xfId="0" applyNumberFormat="1" applyFont="1" applyFill="1" applyBorder="1" applyAlignment="1">
      <alignment horizontal="center" vertical="center"/>
    </xf>
    <xf numFmtId="166" fontId="43" fillId="8" borderId="60" xfId="0" applyNumberFormat="1" applyFont="1" applyFill="1" applyBorder="1" applyAlignment="1">
      <alignment horizontal="center" vertical="center"/>
    </xf>
    <xf numFmtId="166" fontId="43" fillId="8" borderId="55" xfId="0" applyNumberFormat="1" applyFont="1" applyFill="1" applyBorder="1" applyAlignment="1">
      <alignment horizontal="center" vertical="center"/>
    </xf>
    <xf numFmtId="166" fontId="43" fillId="8" borderId="56" xfId="0" applyNumberFormat="1" applyFont="1" applyFill="1" applyBorder="1" applyAlignment="1">
      <alignment horizontal="center" vertical="center"/>
    </xf>
    <xf numFmtId="166" fontId="43" fillId="8" borderId="57" xfId="0" applyNumberFormat="1" applyFont="1" applyFill="1" applyBorder="1" applyAlignment="1">
      <alignment horizontal="center" vertical="center"/>
    </xf>
    <xf numFmtId="0" fontId="6" fillId="14" borderId="62" xfId="0" applyFont="1" applyFill="1" applyBorder="1" applyAlignment="1">
      <alignment horizontal="left" vertical="center" wrapText="1"/>
    </xf>
    <xf numFmtId="0" fontId="5" fillId="7" borderId="62" xfId="0" applyFont="1" applyFill="1" applyBorder="1" applyAlignment="1">
      <alignment horizontal="center" vertical="center"/>
    </xf>
    <xf numFmtId="165" fontId="9" fillId="12" borderId="43" xfId="0" applyNumberFormat="1" applyFont="1" applyFill="1" applyBorder="1" applyAlignment="1">
      <alignment horizontal="center" vertical="center"/>
    </xf>
    <xf numFmtId="165" fontId="9" fillId="12" borderId="44" xfId="0" applyNumberFormat="1" applyFont="1" applyFill="1" applyBorder="1" applyAlignment="1">
      <alignment horizontal="center" vertical="center"/>
    </xf>
    <xf numFmtId="165" fontId="9" fillId="12" borderId="45" xfId="0" applyNumberFormat="1" applyFont="1" applyFill="1" applyBorder="1" applyAlignment="1">
      <alignment horizontal="center" vertical="center"/>
    </xf>
    <xf numFmtId="165" fontId="9" fillId="12" borderId="55" xfId="0" applyNumberFormat="1" applyFont="1" applyFill="1" applyBorder="1" applyAlignment="1">
      <alignment horizontal="center" vertical="center"/>
    </xf>
    <xf numFmtId="165" fontId="9" fillId="12" borderId="56" xfId="0" applyNumberFormat="1" applyFont="1" applyFill="1" applyBorder="1" applyAlignment="1">
      <alignment horizontal="center" vertical="center"/>
    </xf>
    <xf numFmtId="165" fontId="9" fillId="12" borderId="54" xfId="0" applyNumberFormat="1" applyFont="1" applyFill="1" applyBorder="1" applyAlignment="1">
      <alignment horizontal="center" vertical="center"/>
    </xf>
    <xf numFmtId="166" fontId="43" fillId="12" borderId="38" xfId="0" applyNumberFormat="1" applyFont="1" applyFill="1" applyBorder="1" applyAlignment="1">
      <alignment horizontal="center" vertical="center"/>
    </xf>
    <xf numFmtId="166" fontId="43" fillId="12" borderId="59" xfId="0" applyNumberFormat="1" applyFont="1" applyFill="1" applyBorder="1" applyAlignment="1">
      <alignment horizontal="center" vertical="center"/>
    </xf>
    <xf numFmtId="166" fontId="43" fillId="12" borderId="37" xfId="0" applyNumberFormat="1" applyFont="1" applyFill="1" applyBorder="1" applyAlignment="1">
      <alignment horizontal="center" vertical="center"/>
    </xf>
    <xf numFmtId="166" fontId="43" fillId="12" borderId="55" xfId="0" applyNumberFormat="1" applyFont="1" applyFill="1" applyBorder="1" applyAlignment="1">
      <alignment horizontal="center" vertical="center"/>
    </xf>
    <xf numFmtId="166" fontId="43" fillId="12" borderId="56" xfId="0" applyNumberFormat="1" applyFont="1" applyFill="1" applyBorder="1" applyAlignment="1">
      <alignment horizontal="center" vertical="center"/>
    </xf>
    <xf numFmtId="166" fontId="43" fillId="12" borderId="54" xfId="0" applyNumberFormat="1" applyFont="1" applyFill="1" applyBorder="1" applyAlignment="1">
      <alignment horizontal="center" vertical="center"/>
    </xf>
    <xf numFmtId="165" fontId="12" fillId="13" borderId="3" xfId="0" applyNumberFormat="1" applyFont="1" applyFill="1" applyBorder="1" applyAlignment="1">
      <alignment horizontal="center" vertical="center"/>
    </xf>
    <xf numFmtId="165" fontId="12" fillId="13" borderId="4" xfId="0" applyNumberFormat="1" applyFont="1" applyFill="1" applyBorder="1" applyAlignment="1">
      <alignment horizontal="center" vertical="center"/>
    </xf>
    <xf numFmtId="165" fontId="12" fillId="13" borderId="5" xfId="0" applyNumberFormat="1" applyFont="1" applyFill="1" applyBorder="1" applyAlignment="1">
      <alignment horizontal="center" vertical="center"/>
    </xf>
    <xf numFmtId="165" fontId="12" fillId="13" borderId="6" xfId="0" applyNumberFormat="1" applyFont="1" applyFill="1" applyBorder="1" applyAlignment="1">
      <alignment horizontal="center" vertical="center"/>
    </xf>
    <xf numFmtId="166" fontId="18" fillId="13" borderId="3" xfId="0" applyNumberFormat="1" applyFont="1" applyFill="1" applyBorder="1" applyAlignment="1">
      <alignment horizontal="center" vertical="center"/>
    </xf>
    <xf numFmtId="166" fontId="18" fillId="13" borderId="4" xfId="0" applyNumberFormat="1" applyFont="1" applyFill="1" applyBorder="1" applyAlignment="1">
      <alignment horizontal="center" vertical="center"/>
    </xf>
    <xf numFmtId="166" fontId="18" fillId="13" borderId="1" xfId="0" applyNumberFormat="1" applyFont="1" applyFill="1" applyBorder="1" applyAlignment="1">
      <alignment horizontal="center" vertical="center"/>
    </xf>
    <xf numFmtId="166" fontId="18" fillId="13" borderId="5" xfId="0" applyNumberFormat="1" applyFont="1" applyFill="1" applyBorder="1" applyAlignment="1">
      <alignment horizontal="center" vertical="center"/>
    </xf>
    <xf numFmtId="166" fontId="18" fillId="13" borderId="6" xfId="0" applyNumberFormat="1" applyFont="1" applyFill="1" applyBorder="1" applyAlignment="1">
      <alignment horizontal="center" vertical="center"/>
    </xf>
    <xf numFmtId="166" fontId="18" fillId="13" borderId="2" xfId="0" applyNumberFormat="1" applyFont="1" applyFill="1" applyBorder="1" applyAlignment="1">
      <alignment horizontal="center" vertical="center"/>
    </xf>
    <xf numFmtId="0" fontId="20" fillId="21" borderId="0" xfId="0" applyFont="1" applyFill="1" applyBorder="1" applyAlignment="1" applyProtection="1">
      <alignment horizontal="center" vertical="center"/>
    </xf>
    <xf numFmtId="0" fontId="2" fillId="7" borderId="29" xfId="0" applyFont="1" applyFill="1" applyBorder="1" applyAlignment="1" applyProtection="1">
      <alignment horizontal="center" vertical="center"/>
    </xf>
    <xf numFmtId="0" fontId="2" fillId="7" borderId="30" xfId="0" applyFont="1" applyFill="1" applyBorder="1" applyAlignment="1" applyProtection="1">
      <alignment horizontal="center" vertical="center"/>
    </xf>
    <xf numFmtId="0" fontId="2" fillId="2" borderId="36" xfId="0" applyFont="1" applyFill="1" applyBorder="1" applyAlignment="1" applyProtection="1">
      <alignment horizontal="center" vertical="center"/>
    </xf>
    <xf numFmtId="0" fontId="2" fillId="2" borderId="37" xfId="0" applyFont="1" applyFill="1" applyBorder="1" applyAlignment="1" applyProtection="1">
      <alignment horizontal="center" vertical="center"/>
    </xf>
    <xf numFmtId="166" fontId="45" fillId="2" borderId="36" xfId="0" applyNumberFormat="1" applyFont="1" applyFill="1" applyBorder="1" applyAlignment="1" applyProtection="1">
      <alignment horizontal="center" vertical="center"/>
    </xf>
    <xf numFmtId="166" fontId="45" fillId="2" borderId="37" xfId="0" applyNumberFormat="1" applyFont="1" applyFill="1" applyBorder="1" applyAlignment="1" applyProtection="1">
      <alignment horizontal="center" vertical="center"/>
    </xf>
    <xf numFmtId="0" fontId="2" fillId="2" borderId="46" xfId="0" applyFont="1" applyFill="1" applyBorder="1" applyAlignment="1" applyProtection="1">
      <alignment horizontal="center" vertical="center"/>
    </xf>
    <xf numFmtId="0" fontId="2" fillId="2" borderId="47" xfId="0" applyFont="1" applyFill="1" applyBorder="1" applyAlignment="1" applyProtection="1">
      <alignment horizontal="center" vertical="center"/>
    </xf>
    <xf numFmtId="166" fontId="45" fillId="2" borderId="46" xfId="0" applyNumberFormat="1" applyFont="1" applyFill="1" applyBorder="1" applyAlignment="1" applyProtection="1">
      <alignment horizontal="center" vertical="center"/>
    </xf>
    <xf numFmtId="166" fontId="45" fillId="2" borderId="47" xfId="0" applyNumberFormat="1" applyFont="1" applyFill="1" applyBorder="1" applyAlignment="1" applyProtection="1">
      <alignment horizontal="center" vertical="center"/>
    </xf>
    <xf numFmtId="0" fontId="6" fillId="14" borderId="62" xfId="0" applyFont="1" applyFill="1" applyBorder="1" applyAlignment="1" applyProtection="1">
      <alignment horizontal="left" vertical="center"/>
    </xf>
    <xf numFmtId="165" fontId="9" fillId="8" borderId="7" xfId="0" applyNumberFormat="1" applyFont="1" applyFill="1" applyBorder="1" applyAlignment="1" applyProtection="1">
      <alignment horizontal="center" vertical="center"/>
    </xf>
    <xf numFmtId="165" fontId="9" fillId="8" borderId="8" xfId="0" applyNumberFormat="1" applyFont="1" applyFill="1" applyBorder="1" applyAlignment="1" applyProtection="1">
      <alignment horizontal="center" vertical="center"/>
    </xf>
    <xf numFmtId="165" fontId="9" fillId="8" borderId="15" xfId="0" applyNumberFormat="1" applyFont="1" applyFill="1" applyBorder="1" applyAlignment="1" applyProtection="1">
      <alignment horizontal="center" vertical="center"/>
    </xf>
    <xf numFmtId="165" fontId="9" fillId="8" borderId="16" xfId="0" applyNumberFormat="1" applyFont="1" applyFill="1" applyBorder="1" applyAlignment="1" applyProtection="1">
      <alignment horizontal="center" vertical="center"/>
    </xf>
    <xf numFmtId="165" fontId="9" fillId="12" borderId="8" xfId="0" applyNumberFormat="1" applyFont="1" applyFill="1" applyBorder="1" applyAlignment="1" applyProtection="1">
      <alignment horizontal="center" vertical="center"/>
    </xf>
    <xf numFmtId="165" fontId="9" fillId="12" borderId="9" xfId="0" applyNumberFormat="1" applyFont="1" applyFill="1" applyBorder="1" applyAlignment="1" applyProtection="1">
      <alignment horizontal="center" vertical="center"/>
    </xf>
    <xf numFmtId="165" fontId="9" fillId="12" borderId="16" xfId="0" applyNumberFormat="1" applyFont="1" applyFill="1" applyBorder="1" applyAlignment="1" applyProtection="1">
      <alignment horizontal="center" vertical="center"/>
    </xf>
    <xf numFmtId="165" fontId="9" fillId="12" borderId="17" xfId="0" applyNumberFormat="1" applyFont="1" applyFill="1" applyBorder="1" applyAlignment="1" applyProtection="1">
      <alignment horizontal="center" vertical="center"/>
    </xf>
    <xf numFmtId="0" fontId="2" fillId="2" borderId="53" xfId="0" applyFont="1" applyFill="1" applyBorder="1" applyAlignment="1" applyProtection="1">
      <alignment horizontal="center" vertical="center"/>
    </xf>
    <xf numFmtId="0" fontId="2" fillId="2" borderId="54" xfId="0" applyFont="1" applyFill="1" applyBorder="1" applyAlignment="1" applyProtection="1">
      <alignment horizontal="center" vertical="center"/>
    </xf>
    <xf numFmtId="166" fontId="45" fillId="2" borderId="53" xfId="0" applyNumberFormat="1" applyFont="1" applyFill="1" applyBorder="1" applyAlignment="1" applyProtection="1">
      <alignment horizontal="center" vertical="center"/>
    </xf>
    <xf numFmtId="166" fontId="45" fillId="2" borderId="54" xfId="0" applyNumberFormat="1" applyFont="1" applyFill="1" applyBorder="1" applyAlignment="1" applyProtection="1">
      <alignment horizontal="center" vertical="center"/>
    </xf>
    <xf numFmtId="166" fontId="43" fillId="8" borderId="7" xfId="0" applyNumberFormat="1" applyFont="1" applyFill="1" applyBorder="1" applyAlignment="1" applyProtection="1">
      <alignment horizontal="center" vertical="center"/>
    </xf>
    <xf numFmtId="166" fontId="43" fillId="8" borderId="8" xfId="0" applyNumberFormat="1" applyFont="1" applyFill="1" applyBorder="1" applyAlignment="1" applyProtection="1">
      <alignment horizontal="center" vertical="center"/>
    </xf>
    <xf numFmtId="166" fontId="43" fillId="8" borderId="15" xfId="0" applyNumberFormat="1" applyFont="1" applyFill="1" applyBorder="1" applyAlignment="1" applyProtection="1">
      <alignment horizontal="center" vertical="center"/>
    </xf>
    <xf numFmtId="166" fontId="43" fillId="8" borderId="16" xfId="0" applyNumberFormat="1" applyFont="1" applyFill="1" applyBorder="1" applyAlignment="1" applyProtection="1">
      <alignment horizontal="center" vertical="center"/>
    </xf>
    <xf numFmtId="166" fontId="43" fillId="12" borderId="8" xfId="0" applyNumberFormat="1" applyFont="1" applyFill="1" applyBorder="1" applyAlignment="1" applyProtection="1">
      <alignment horizontal="center" vertical="center"/>
    </xf>
    <xf numFmtId="166" fontId="43" fillId="12" borderId="9" xfId="0" applyNumberFormat="1" applyFont="1" applyFill="1" applyBorder="1" applyAlignment="1" applyProtection="1">
      <alignment horizontal="center" vertical="center"/>
    </xf>
    <xf numFmtId="166" fontId="43" fillId="12" borderId="16" xfId="0" applyNumberFormat="1" applyFont="1" applyFill="1" applyBorder="1" applyAlignment="1" applyProtection="1">
      <alignment horizontal="center" vertical="center"/>
    </xf>
    <xf numFmtId="166" fontId="43" fillId="12" borderId="17" xfId="0" applyNumberFormat="1" applyFont="1" applyFill="1" applyBorder="1" applyAlignment="1" applyProtection="1">
      <alignment horizontal="center" vertical="center"/>
    </xf>
    <xf numFmtId="165" fontId="12" fillId="13" borderId="3" xfId="0" applyNumberFormat="1" applyFont="1" applyFill="1" applyBorder="1" applyAlignment="1" applyProtection="1">
      <alignment horizontal="center" vertical="center"/>
    </xf>
    <xf numFmtId="165" fontId="12" fillId="13" borderId="4" xfId="0" applyNumberFormat="1" applyFont="1" applyFill="1" applyBorder="1" applyAlignment="1" applyProtection="1">
      <alignment horizontal="center" vertical="center"/>
    </xf>
    <xf numFmtId="165" fontId="12" fillId="13" borderId="5" xfId="0" applyNumberFormat="1" applyFont="1" applyFill="1" applyBorder="1" applyAlignment="1" applyProtection="1">
      <alignment horizontal="center" vertical="center"/>
    </xf>
    <xf numFmtId="165" fontId="12" fillId="13" borderId="6" xfId="0" applyNumberFormat="1" applyFont="1" applyFill="1" applyBorder="1" applyAlignment="1" applyProtection="1">
      <alignment horizontal="center" vertical="center"/>
    </xf>
    <xf numFmtId="166" fontId="18" fillId="13" borderId="3" xfId="0" applyNumberFormat="1" applyFont="1" applyFill="1" applyBorder="1" applyAlignment="1" applyProtection="1">
      <alignment horizontal="center" vertical="center"/>
    </xf>
    <xf numFmtId="166" fontId="18" fillId="13" borderId="4" xfId="0" applyNumberFormat="1" applyFont="1" applyFill="1" applyBorder="1" applyAlignment="1" applyProtection="1">
      <alignment horizontal="center" vertical="center"/>
    </xf>
    <xf numFmtId="166" fontId="18" fillId="13" borderId="1" xfId="0" applyNumberFormat="1" applyFont="1" applyFill="1" applyBorder="1" applyAlignment="1" applyProtection="1">
      <alignment horizontal="center" vertical="center"/>
    </xf>
    <xf numFmtId="166" fontId="18" fillId="13" borderId="5" xfId="0" applyNumberFormat="1" applyFont="1" applyFill="1" applyBorder="1" applyAlignment="1" applyProtection="1">
      <alignment horizontal="center" vertical="center"/>
    </xf>
    <xf numFmtId="166" fontId="18" fillId="13" borderId="6" xfId="0" applyNumberFormat="1" applyFont="1" applyFill="1" applyBorder="1" applyAlignment="1" applyProtection="1">
      <alignment horizontal="center" vertical="center"/>
    </xf>
    <xf numFmtId="166" fontId="18" fillId="13" borderId="2" xfId="0" applyNumberFormat="1" applyFont="1" applyFill="1" applyBorder="1" applyAlignment="1" applyProtection="1">
      <alignment horizontal="center" vertical="center"/>
    </xf>
    <xf numFmtId="0" fontId="5" fillId="7" borderId="62" xfId="0" applyFont="1" applyFill="1" applyBorder="1" applyAlignment="1" applyProtection="1">
      <alignment horizontal="center" vertical="center"/>
    </xf>
    <xf numFmtId="2" fontId="40" fillId="11" borderId="27" xfId="0" applyNumberFormat="1" applyFont="1" applyFill="1" applyBorder="1" applyAlignment="1" applyProtection="1">
      <alignment horizontal="center" vertical="center"/>
    </xf>
    <xf numFmtId="2" fontId="40" fillId="11" borderId="28" xfId="0" applyNumberFormat="1" applyFont="1" applyFill="1" applyBorder="1" applyAlignment="1" applyProtection="1">
      <alignment horizontal="center" vertical="center"/>
    </xf>
    <xf numFmtId="0" fontId="6" fillId="14" borderId="62" xfId="0" applyFont="1" applyFill="1" applyBorder="1" applyAlignment="1" applyProtection="1">
      <alignment horizontal="left" vertical="center" wrapText="1"/>
    </xf>
    <xf numFmtId="0" fontId="6" fillId="14" borderId="62" xfId="0" applyFont="1" applyFill="1" applyBorder="1" applyAlignment="1" applyProtection="1">
      <alignment horizontal="left" vertical="top" wrapText="1"/>
    </xf>
    <xf numFmtId="0" fontId="13" fillId="2" borderId="7" xfId="0" applyFont="1" applyFill="1" applyBorder="1" applyAlignment="1" applyProtection="1">
      <alignment horizontal="center" vertical="center"/>
    </xf>
    <xf numFmtId="0" fontId="13" fillId="2" borderId="8" xfId="0" applyFont="1" applyFill="1" applyBorder="1" applyAlignment="1" applyProtection="1">
      <alignment horizontal="center" vertical="center"/>
    </xf>
    <xf numFmtId="0" fontId="13" fillId="2" borderId="9" xfId="0" applyFont="1" applyFill="1" applyBorder="1" applyAlignment="1" applyProtection="1">
      <alignment horizontal="center" vertical="center"/>
    </xf>
    <xf numFmtId="2" fontId="41" fillId="11" borderId="27" xfId="0" applyNumberFormat="1" applyFont="1" applyFill="1" applyBorder="1" applyAlignment="1" applyProtection="1">
      <alignment horizontal="center" vertical="center"/>
    </xf>
    <xf numFmtId="2" fontId="41" fillId="11" borderId="28" xfId="0" applyNumberFormat="1" applyFont="1" applyFill="1" applyBorder="1" applyAlignment="1" applyProtection="1">
      <alignment horizontal="center" vertical="center"/>
    </xf>
    <xf numFmtId="0" fontId="5" fillId="7" borderId="29" xfId="0" applyFont="1" applyFill="1" applyBorder="1" applyAlignment="1" applyProtection="1">
      <alignment horizontal="center" vertical="center"/>
    </xf>
    <xf numFmtId="0" fontId="5" fillId="7" borderId="32" xfId="0" applyFont="1" applyFill="1" applyBorder="1" applyAlignment="1" applyProtection="1">
      <alignment horizontal="center" vertical="center"/>
    </xf>
    <xf numFmtId="0" fontId="5" fillId="7" borderId="30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B430A-0946-774F-8A08-C46B30B691F4}">
  <dimension ref="A1:R22"/>
  <sheetViews>
    <sheetView topLeftCell="B1" zoomScale="150" zoomScaleNormal="150" workbookViewId="0">
      <selection activeCell="C3" sqref="C3"/>
    </sheetView>
  </sheetViews>
  <sheetFormatPr defaultColWidth="10.8515625" defaultRowHeight="21"/>
  <cols>
    <col min="1" max="1" width="2.33984375" style="13" customWidth="1"/>
    <col min="2" max="5" width="10.8515625" style="13"/>
    <col min="6" max="6" width="2.33984375" style="13" customWidth="1"/>
    <col min="7" max="11" width="10.8515625" style="13"/>
    <col min="12" max="12" width="2.33984375" style="13" customWidth="1"/>
    <col min="13" max="13" width="10.8515625" style="26"/>
    <col min="14" max="17" width="10.8515625" style="13"/>
    <col min="18" max="18" width="2.33984375" style="13" customWidth="1"/>
    <col min="19" max="16384" width="10.8515625" style="13"/>
  </cols>
  <sheetData>
    <row r="1" spans="1:18" ht="21.75" thickBot="1">
      <c r="A1" s="11"/>
      <c r="B1" s="182" t="s">
        <v>101</v>
      </c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2"/>
    </row>
    <row r="2" spans="1:18" ht="22.5" thickTop="1" thickBot="1">
      <c r="A2" s="14"/>
      <c r="B2" s="15" t="s">
        <v>33</v>
      </c>
      <c r="C2" s="15" t="s">
        <v>3</v>
      </c>
      <c r="D2" s="15" t="s">
        <v>102</v>
      </c>
      <c r="E2" s="15" t="s">
        <v>4</v>
      </c>
      <c r="F2" s="16"/>
      <c r="G2" s="183" t="s">
        <v>103</v>
      </c>
      <c r="H2" s="183"/>
      <c r="I2" s="183"/>
      <c r="J2" s="183"/>
      <c r="K2" s="183"/>
      <c r="L2" s="16"/>
      <c r="M2" s="166" t="s">
        <v>104</v>
      </c>
      <c r="N2" s="166"/>
      <c r="O2" s="166"/>
      <c r="P2" s="166"/>
      <c r="Q2" s="166"/>
      <c r="R2" s="17"/>
    </row>
    <row r="3" spans="1:18" ht="22.5" thickTop="1" thickBot="1">
      <c r="A3" s="14"/>
      <c r="B3" s="18">
        <v>0</v>
      </c>
      <c r="C3" s="18">
        <v>0</v>
      </c>
      <c r="D3" s="18">
        <v>0</v>
      </c>
      <c r="E3" s="18">
        <v>0</v>
      </c>
      <c r="F3" s="16"/>
      <c r="G3" s="177" t="s">
        <v>126</v>
      </c>
      <c r="H3" s="177"/>
      <c r="I3" s="177"/>
      <c r="J3" s="177"/>
      <c r="K3" s="177"/>
      <c r="L3" s="16"/>
      <c r="M3" s="166" t="s">
        <v>105</v>
      </c>
      <c r="N3" s="166"/>
      <c r="O3" s="166"/>
      <c r="P3" s="166"/>
      <c r="Q3" s="166"/>
      <c r="R3" s="17"/>
    </row>
    <row r="4" spans="1:18" ht="22.5" thickTop="1" thickBot="1">
      <c r="A4" s="14"/>
      <c r="B4" s="15" t="s">
        <v>5</v>
      </c>
      <c r="C4" s="15" t="s">
        <v>150</v>
      </c>
      <c r="D4" s="15" t="s">
        <v>6</v>
      </c>
      <c r="E4" s="15" t="s">
        <v>7</v>
      </c>
      <c r="F4" s="16"/>
      <c r="G4" s="177" t="s">
        <v>106</v>
      </c>
      <c r="H4" s="177"/>
      <c r="I4" s="177"/>
      <c r="J4" s="177"/>
      <c r="K4" s="177"/>
      <c r="L4" s="16"/>
      <c r="M4" s="166" t="s">
        <v>107</v>
      </c>
      <c r="N4" s="166"/>
      <c r="O4" s="166"/>
      <c r="P4" s="166"/>
      <c r="Q4" s="166"/>
      <c r="R4" s="17"/>
    </row>
    <row r="5" spans="1:18" ht="22.5" thickTop="1" thickBot="1">
      <c r="A5" s="14"/>
      <c r="B5" s="18">
        <v>0</v>
      </c>
      <c r="C5" s="18">
        <v>0</v>
      </c>
      <c r="D5" s="18">
        <v>0</v>
      </c>
      <c r="E5" s="18">
        <v>0</v>
      </c>
      <c r="F5" s="16"/>
      <c r="G5" s="177" t="s">
        <v>108</v>
      </c>
      <c r="H5" s="177"/>
      <c r="I5" s="177"/>
      <c r="J5" s="177"/>
      <c r="K5" s="177"/>
      <c r="L5" s="16"/>
      <c r="M5" s="166" t="s">
        <v>109</v>
      </c>
      <c r="N5" s="166"/>
      <c r="O5" s="166"/>
      <c r="P5" s="166"/>
      <c r="Q5" s="166"/>
      <c r="R5" s="17"/>
    </row>
    <row r="6" spans="1:18" ht="22.5" thickTop="1" thickBot="1">
      <c r="A6" s="14"/>
      <c r="B6" s="15" t="s">
        <v>110</v>
      </c>
      <c r="C6" s="15" t="s">
        <v>111</v>
      </c>
      <c r="D6" s="15" t="s">
        <v>99</v>
      </c>
      <c r="E6" s="15" t="s">
        <v>112</v>
      </c>
      <c r="F6" s="16"/>
      <c r="G6" s="177" t="s">
        <v>113</v>
      </c>
      <c r="H6" s="177"/>
      <c r="I6" s="177"/>
      <c r="J6" s="177"/>
      <c r="K6" s="177"/>
      <c r="L6" s="16"/>
      <c r="M6" s="166" t="s">
        <v>114</v>
      </c>
      <c r="N6" s="166"/>
      <c r="O6" s="166"/>
      <c r="P6" s="166"/>
      <c r="Q6" s="166"/>
      <c r="R6" s="17"/>
    </row>
    <row r="7" spans="1:18" ht="22.5" thickTop="1" thickBot="1">
      <c r="A7" s="14"/>
      <c r="B7" s="18">
        <v>0</v>
      </c>
      <c r="C7" s="18">
        <v>0</v>
      </c>
      <c r="D7" s="18">
        <v>0</v>
      </c>
      <c r="E7" s="18">
        <v>0</v>
      </c>
      <c r="F7" s="16"/>
      <c r="G7" s="177" t="s">
        <v>115</v>
      </c>
      <c r="H7" s="177"/>
      <c r="I7" s="177"/>
      <c r="J7" s="177"/>
      <c r="K7" s="177"/>
      <c r="L7" s="16"/>
      <c r="M7" s="166" t="s">
        <v>152</v>
      </c>
      <c r="N7" s="166"/>
      <c r="O7" s="166"/>
      <c r="P7" s="166"/>
      <c r="Q7" s="166"/>
      <c r="R7" s="17"/>
    </row>
    <row r="8" spans="1:18" ht="22.5" thickTop="1" thickBot="1">
      <c r="A8" s="14"/>
      <c r="B8" s="15" t="s">
        <v>12</v>
      </c>
      <c r="C8" s="15" t="s">
        <v>100</v>
      </c>
      <c r="D8" s="15" t="s">
        <v>151</v>
      </c>
      <c r="E8" s="15" t="s">
        <v>37</v>
      </c>
      <c r="F8" s="16"/>
      <c r="G8" s="177" t="s">
        <v>149</v>
      </c>
      <c r="H8" s="177"/>
      <c r="I8" s="177"/>
      <c r="J8" s="177"/>
      <c r="K8" s="177"/>
      <c r="L8" s="16"/>
      <c r="M8" s="178" t="s">
        <v>116</v>
      </c>
      <c r="N8" s="178"/>
      <c r="O8" s="178"/>
      <c r="P8" s="178"/>
      <c r="Q8" s="178"/>
      <c r="R8" s="17"/>
    </row>
    <row r="9" spans="1:18" ht="22.5" thickTop="1" thickBot="1">
      <c r="A9" s="14"/>
      <c r="B9" s="18">
        <v>0</v>
      </c>
      <c r="C9" s="18">
        <v>0</v>
      </c>
      <c r="D9" s="18">
        <v>0</v>
      </c>
      <c r="E9" s="18">
        <v>0</v>
      </c>
      <c r="F9" s="16"/>
      <c r="G9" s="177" t="s">
        <v>117</v>
      </c>
      <c r="H9" s="177"/>
      <c r="I9" s="177"/>
      <c r="J9" s="177"/>
      <c r="K9" s="177"/>
      <c r="L9" s="16"/>
      <c r="M9" s="179" t="s">
        <v>118</v>
      </c>
      <c r="N9" s="178"/>
      <c r="O9" s="178"/>
      <c r="P9" s="178"/>
      <c r="Q9" s="178"/>
      <c r="R9" s="17"/>
    </row>
    <row r="10" spans="1:18" ht="22.5" thickTop="1" thickBot="1">
      <c r="A10" s="14"/>
      <c r="B10" s="15" t="s">
        <v>1</v>
      </c>
      <c r="C10" s="15" t="s">
        <v>13</v>
      </c>
      <c r="D10" s="180" t="s">
        <v>119</v>
      </c>
      <c r="E10" s="181"/>
      <c r="F10" s="16"/>
      <c r="G10" s="177" t="s">
        <v>120</v>
      </c>
      <c r="H10" s="177"/>
      <c r="I10" s="177"/>
      <c r="J10" s="177"/>
      <c r="K10" s="177"/>
      <c r="L10" s="16"/>
      <c r="M10" s="179" t="s">
        <v>121</v>
      </c>
      <c r="N10" s="178"/>
      <c r="O10" s="178"/>
      <c r="P10" s="178"/>
      <c r="Q10" s="178"/>
      <c r="R10" s="17"/>
    </row>
    <row r="11" spans="1:18" ht="22.5" thickTop="1" thickBot="1">
      <c r="A11" s="14"/>
      <c r="B11" s="18">
        <v>0</v>
      </c>
      <c r="C11" s="19">
        <v>0</v>
      </c>
      <c r="D11" s="164" t="e">
        <f>((((2/3)+(((B3/(E9-C3-E3-E5-B9))+((B3/(E9-C3-E3-E5-B9))+((B11+C3+E5)/((E9-C3-E3-E5-B9)+C3+E5+E3)))+IF(OR(C11&gt;0),C11/E9,0.1155)+((B11+C3+E5)/(((E9-C3-E3-E5-B9)+C3+E5+E3)))+(C3/E9)+((C3+E5)/E9)+((B11-B5)/((E9-C3-E3-E5-B9)-D5-B5+E3))-(1-(B5/B3))-(D5/E9)-((C9+B7)/B3))/20))*(B3+(C3+D9)*5/6+(C5+C7+E7)*1/6+E5*3+D7*4/3-D3*3/2-E3*7/6-B5*1/2-D5*2/6-B9*2/3-C9)-(((1/3)-((B3/(E9-C3-E3-E5-B9))+((B3/(E9-C3-E3-E5-B9))+((B11+C3+E5)/((E9-C3-E3-E5)+C3+E5+E3+B9)))+((C5+C7+E7+D9)/B3)+(B5/B3)+((C3+E5)/B3)+IF(OR(C11&gt;0),C11/B3,0.339)+((B3/(E9-C3-E3-E5-B9))+((B11+C3+E5)/(E9-C3-E3-E5-B9))+(C3/E9)+((B11-B5)/((E9-C3-E3-E5-B9)-D5-B5+E3))))/20))*(D3*17/6+E3*2+D5*1/2+B7*1/3+B9*5/6+C9*4/3-C3*1/6-B5*3/2-E5*1/3)))/2</f>
        <v>#DIV/0!</v>
      </c>
      <c r="E11" s="165"/>
      <c r="F11" s="16"/>
      <c r="G11" s="166" t="s">
        <v>122</v>
      </c>
      <c r="H11" s="166"/>
      <c r="I11" s="166"/>
      <c r="J11" s="166"/>
      <c r="K11" s="166"/>
      <c r="L11" s="16"/>
      <c r="M11" s="166" t="s">
        <v>123</v>
      </c>
      <c r="N11" s="166"/>
      <c r="O11" s="166"/>
      <c r="P11" s="166"/>
      <c r="Q11" s="166"/>
      <c r="R11" s="17"/>
    </row>
    <row r="12" spans="1:18" ht="22.5" thickTop="1" thickBot="1">
      <c r="A12" s="20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2"/>
      <c r="N12" s="21"/>
      <c r="O12" s="21"/>
      <c r="P12" s="21"/>
      <c r="Q12" s="21"/>
      <c r="R12" s="23"/>
    </row>
    <row r="13" spans="1:18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5"/>
      <c r="N13" s="24"/>
      <c r="O13" s="24"/>
      <c r="P13" s="24"/>
      <c r="Q13" s="24"/>
      <c r="R13" s="24"/>
    </row>
    <row r="14" spans="1:18" ht="21.75" thickBot="1">
      <c r="A14" s="24"/>
      <c r="B14" s="167" t="s">
        <v>124</v>
      </c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167"/>
      <c r="R14" s="24"/>
    </row>
    <row r="15" spans="1:18" ht="21.75" thickTop="1">
      <c r="A15" s="24"/>
      <c r="B15" s="168" t="s">
        <v>125</v>
      </c>
      <c r="C15" s="169"/>
      <c r="D15" s="169"/>
      <c r="E15" s="169"/>
      <c r="F15" s="169"/>
      <c r="G15" s="169"/>
      <c r="H15" s="169"/>
      <c r="I15" s="169"/>
      <c r="J15" s="169"/>
      <c r="K15" s="169"/>
      <c r="L15" s="169"/>
      <c r="M15" s="169"/>
      <c r="N15" s="169"/>
      <c r="O15" s="169"/>
      <c r="P15" s="169"/>
      <c r="Q15" s="170"/>
      <c r="R15" s="24"/>
    </row>
    <row r="16" spans="1:18">
      <c r="A16" s="24"/>
      <c r="B16" s="171"/>
      <c r="C16" s="172"/>
      <c r="D16" s="172"/>
      <c r="E16" s="172"/>
      <c r="F16" s="172"/>
      <c r="G16" s="172"/>
      <c r="H16" s="172"/>
      <c r="I16" s="172"/>
      <c r="J16" s="172"/>
      <c r="K16" s="172"/>
      <c r="L16" s="172"/>
      <c r="M16" s="172"/>
      <c r="N16" s="172"/>
      <c r="O16" s="172"/>
      <c r="P16" s="172"/>
      <c r="Q16" s="173"/>
      <c r="R16" s="24"/>
    </row>
    <row r="17" spans="1:18">
      <c r="A17" s="24"/>
      <c r="B17" s="171"/>
      <c r="C17" s="172"/>
      <c r="D17" s="172"/>
      <c r="E17" s="172"/>
      <c r="F17" s="172"/>
      <c r="G17" s="172"/>
      <c r="H17" s="172"/>
      <c r="I17" s="172"/>
      <c r="J17" s="172"/>
      <c r="K17" s="172"/>
      <c r="L17" s="172"/>
      <c r="M17" s="172"/>
      <c r="N17" s="172"/>
      <c r="O17" s="172"/>
      <c r="P17" s="172"/>
      <c r="Q17" s="173"/>
      <c r="R17" s="24"/>
    </row>
    <row r="18" spans="1:18">
      <c r="A18" s="24"/>
      <c r="B18" s="171"/>
      <c r="C18" s="172"/>
      <c r="D18" s="172"/>
      <c r="E18" s="172"/>
      <c r="F18" s="172"/>
      <c r="G18" s="172"/>
      <c r="H18" s="172"/>
      <c r="I18" s="172"/>
      <c r="J18" s="172"/>
      <c r="K18" s="172"/>
      <c r="L18" s="172"/>
      <c r="M18" s="172"/>
      <c r="N18" s="172"/>
      <c r="O18" s="172"/>
      <c r="P18" s="172"/>
      <c r="Q18" s="173"/>
      <c r="R18" s="24"/>
    </row>
    <row r="19" spans="1:18">
      <c r="A19" s="24"/>
      <c r="B19" s="171"/>
      <c r="C19" s="172"/>
      <c r="D19" s="172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3"/>
      <c r="R19" s="24"/>
    </row>
    <row r="20" spans="1:18">
      <c r="A20" s="24"/>
      <c r="B20" s="171"/>
      <c r="C20" s="172"/>
      <c r="D20" s="172"/>
      <c r="E20" s="172"/>
      <c r="F20" s="172"/>
      <c r="G20" s="172"/>
      <c r="H20" s="172"/>
      <c r="I20" s="172"/>
      <c r="J20" s="172"/>
      <c r="K20" s="172"/>
      <c r="L20" s="172"/>
      <c r="M20" s="172"/>
      <c r="N20" s="172"/>
      <c r="O20" s="172"/>
      <c r="P20" s="172"/>
      <c r="Q20" s="173"/>
      <c r="R20" s="24"/>
    </row>
    <row r="21" spans="1:18" ht="21.75" thickBot="1">
      <c r="A21" s="24"/>
      <c r="B21" s="174"/>
      <c r="C21" s="175"/>
      <c r="D21" s="175"/>
      <c r="E21" s="175"/>
      <c r="F21" s="175"/>
      <c r="G21" s="175"/>
      <c r="H21" s="175"/>
      <c r="I21" s="175"/>
      <c r="J21" s="175"/>
      <c r="K21" s="175"/>
      <c r="L21" s="175"/>
      <c r="M21" s="175"/>
      <c r="N21" s="175"/>
      <c r="O21" s="175"/>
      <c r="P21" s="175"/>
      <c r="Q21" s="176"/>
      <c r="R21" s="24"/>
    </row>
    <row r="22" spans="1:18" ht="21.75" thickTop="1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5"/>
      <c r="N22" s="24"/>
      <c r="O22" s="24"/>
      <c r="P22" s="24"/>
      <c r="Q22" s="24"/>
      <c r="R22" s="24"/>
    </row>
  </sheetData>
  <sheetProtection sheet="1" selectLockedCells="1"/>
  <mergeCells count="25">
    <mergeCell ref="G4:K4"/>
    <mergeCell ref="M4:Q4"/>
    <mergeCell ref="B1:Q1"/>
    <mergeCell ref="G2:K2"/>
    <mergeCell ref="M2:Q2"/>
    <mergeCell ref="G3:K3"/>
    <mergeCell ref="M3:Q3"/>
    <mergeCell ref="G5:K5"/>
    <mergeCell ref="M5:Q5"/>
    <mergeCell ref="G6:K6"/>
    <mergeCell ref="M6:Q6"/>
    <mergeCell ref="G7:K7"/>
    <mergeCell ref="M7:Q7"/>
    <mergeCell ref="G8:K8"/>
    <mergeCell ref="M8:Q8"/>
    <mergeCell ref="G9:K9"/>
    <mergeCell ref="M9:Q9"/>
    <mergeCell ref="D10:E10"/>
    <mergeCell ref="G10:K10"/>
    <mergeCell ref="M10:Q10"/>
    <mergeCell ref="D11:E11"/>
    <mergeCell ref="G11:K11"/>
    <mergeCell ref="M11:Q11"/>
    <mergeCell ref="B14:Q14"/>
    <mergeCell ref="B15:Q21"/>
  </mergeCells>
  <pageMargins left="0.7" right="0.7" top="0.75" bottom="0.75" header="0.3" footer="0.3"/>
  <ignoredErrors>
    <ignoredError sqref="D11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B8D90-1B64-2040-91FC-9F2D7A54BC63}">
  <sheetPr codeName="Sheet2"/>
  <dimension ref="A1:U311"/>
  <sheetViews>
    <sheetView topLeftCell="F1" zoomScale="150" zoomScaleNormal="150" workbookViewId="0">
      <pane ySplit="1" topLeftCell="F3" activePane="bottomLeft" state="frozen"/>
      <selection activeCell="F1" sqref="F1"/>
      <selection pane="bottomLeft" activeCell="B3" sqref="B3"/>
    </sheetView>
  </sheetViews>
  <sheetFormatPr defaultColWidth="10.8515625" defaultRowHeight="14.25"/>
  <cols>
    <col min="1" max="1" width="2.7109375" style="9" customWidth="1"/>
    <col min="2" max="9" width="9.6171875" style="9" customWidth="1"/>
    <col min="10" max="10" width="2.7109375" style="9" customWidth="1"/>
    <col min="11" max="11" width="8.01171875" style="9" customWidth="1"/>
    <col min="12" max="14" width="9" style="47" customWidth="1"/>
    <col min="15" max="15" width="2.7109375" style="9" customWidth="1"/>
    <col min="16" max="19" width="10.8515625" style="9"/>
    <col min="20" max="20" width="2.7109375" style="9" customWidth="1"/>
    <col min="21" max="16384" width="10.8515625" style="9"/>
  </cols>
  <sheetData>
    <row r="1" spans="1:21" ht="15.75" thickBot="1">
      <c r="A1" s="27"/>
      <c r="B1" s="206" t="s">
        <v>32</v>
      </c>
      <c r="C1" s="206"/>
      <c r="D1" s="206"/>
      <c r="E1" s="206"/>
      <c r="F1" s="206"/>
      <c r="G1" s="206"/>
      <c r="H1" s="206"/>
      <c r="I1" s="206"/>
      <c r="J1" s="27"/>
      <c r="K1" s="204" t="s">
        <v>78</v>
      </c>
      <c r="L1" s="204"/>
      <c r="M1" s="204"/>
      <c r="N1" s="204"/>
      <c r="O1" s="27"/>
      <c r="P1" s="192" t="s">
        <v>69</v>
      </c>
      <c r="Q1" s="193"/>
      <c r="R1" s="194" t="s">
        <v>77</v>
      </c>
      <c r="S1" s="193"/>
      <c r="T1" s="27"/>
      <c r="U1" s="28"/>
    </row>
    <row r="2" spans="1:21" ht="15.75" thickBot="1">
      <c r="A2" s="29"/>
      <c r="B2" s="48" t="s">
        <v>33</v>
      </c>
      <c r="C2" s="49" t="s">
        <v>1</v>
      </c>
      <c r="D2" s="49" t="s">
        <v>37</v>
      </c>
      <c r="E2" s="50" t="s">
        <v>2</v>
      </c>
      <c r="F2" s="50" t="s">
        <v>3</v>
      </c>
      <c r="G2" s="50" t="s">
        <v>4</v>
      </c>
      <c r="H2" s="49" t="s">
        <v>5</v>
      </c>
      <c r="I2" s="51" t="s">
        <v>6</v>
      </c>
      <c r="J2" s="29"/>
      <c r="K2" s="141" t="s">
        <v>8</v>
      </c>
      <c r="L2" s="142" t="s">
        <v>9</v>
      </c>
      <c r="M2" s="143" t="s">
        <v>10</v>
      </c>
      <c r="N2" s="143" t="s">
        <v>38</v>
      </c>
      <c r="O2" s="27"/>
      <c r="P2" s="195" t="s">
        <v>70</v>
      </c>
      <c r="Q2" s="196"/>
      <c r="R2" s="199" t="s">
        <v>153</v>
      </c>
      <c r="S2" s="200"/>
      <c r="T2" s="27"/>
    </row>
    <row r="3" spans="1:21" ht="19.5" thickBot="1">
      <c r="A3" s="30"/>
      <c r="B3" s="31"/>
      <c r="C3" s="32"/>
      <c r="D3" s="32"/>
      <c r="E3" s="33">
        <f>D3-F3-G3-I6</f>
        <v>0</v>
      </c>
      <c r="F3" s="32"/>
      <c r="G3" s="32"/>
      <c r="H3" s="32"/>
      <c r="I3" s="34"/>
      <c r="J3" s="30"/>
      <c r="K3" s="144">
        <v>2021</v>
      </c>
      <c r="L3" s="145">
        <v>6.2100000000000002E-3</v>
      </c>
      <c r="M3" s="146">
        <v>1.159E-2</v>
      </c>
      <c r="N3" s="147">
        <v>0.60539617517349242</v>
      </c>
      <c r="O3" s="27"/>
      <c r="P3" s="197" t="s">
        <v>71</v>
      </c>
      <c r="Q3" s="198"/>
      <c r="R3" s="184" t="s">
        <v>156</v>
      </c>
      <c r="S3" s="185"/>
      <c r="T3" s="27"/>
    </row>
    <row r="4" spans="1:21" ht="15" thickBot="1">
      <c r="A4" s="27"/>
      <c r="B4" s="27"/>
      <c r="C4" s="29"/>
      <c r="D4" s="29"/>
      <c r="E4" s="29"/>
      <c r="F4" s="29"/>
      <c r="G4" s="29"/>
      <c r="H4" s="29"/>
      <c r="I4" s="29"/>
      <c r="J4" s="27"/>
      <c r="K4" s="144">
        <v>2020</v>
      </c>
      <c r="L4" s="145">
        <v>6.0400000000000002E-3</v>
      </c>
      <c r="M4" s="146">
        <v>1.234E-2</v>
      </c>
      <c r="N4" s="147">
        <v>0.61375462582924856</v>
      </c>
      <c r="O4" s="27"/>
      <c r="P4" s="197" t="s">
        <v>72</v>
      </c>
      <c r="Q4" s="198"/>
      <c r="R4" s="184" t="s">
        <v>155</v>
      </c>
      <c r="S4" s="185"/>
      <c r="T4" s="27"/>
    </row>
    <row r="5" spans="1:21" ht="15.75" thickBot="1">
      <c r="A5" s="29"/>
      <c r="B5" s="48" t="s">
        <v>7</v>
      </c>
      <c r="C5" s="49" t="s">
        <v>34</v>
      </c>
      <c r="D5" s="52" t="s">
        <v>43</v>
      </c>
      <c r="E5" s="52" t="s">
        <v>35</v>
      </c>
      <c r="F5" s="49" t="s">
        <v>67</v>
      </c>
      <c r="G5" s="52" t="s">
        <v>36</v>
      </c>
      <c r="H5" s="52" t="s">
        <v>11</v>
      </c>
      <c r="I5" s="53" t="s">
        <v>12</v>
      </c>
      <c r="J5" s="29"/>
      <c r="K5" s="144">
        <v>2019</v>
      </c>
      <c r="L5" s="145">
        <v>6.1700000000000001E-3</v>
      </c>
      <c r="M5" s="146">
        <v>1.064E-2</v>
      </c>
      <c r="N5" s="147">
        <v>0.62067284231222897</v>
      </c>
      <c r="O5" s="27"/>
      <c r="P5" s="197" t="s">
        <v>73</v>
      </c>
      <c r="Q5" s="198"/>
      <c r="R5" s="184"/>
      <c r="S5" s="185"/>
      <c r="T5" s="27"/>
    </row>
    <row r="6" spans="1:21" ht="19.5" thickBot="1">
      <c r="A6" s="30"/>
      <c r="B6" s="31"/>
      <c r="C6" s="35" t="e">
        <f>B3/D3</f>
        <v>#DIV/0!</v>
      </c>
      <c r="D6" s="35" t="e">
        <f>(B3/D3)+H6</f>
        <v>#DIV/0!</v>
      </c>
      <c r="E6" s="35" t="e">
        <f>I3/D3</f>
        <v>#DIV/0!</v>
      </c>
      <c r="F6" s="35" t="e">
        <f>B11/B3</f>
        <v>#DIV/0!</v>
      </c>
      <c r="G6" s="35" t="e">
        <f>F3/B3</f>
        <v>#DIV/0!</v>
      </c>
      <c r="H6" s="35" t="e">
        <f>(C3+F3+B6)/(E3+F3+G3+B6)</f>
        <v>#DIV/0!</v>
      </c>
      <c r="I6" s="34"/>
      <c r="J6" s="30"/>
      <c r="K6" s="144">
        <v>2018</v>
      </c>
      <c r="L6" s="145">
        <v>6.6699999999999997E-3</v>
      </c>
      <c r="M6" s="146">
        <v>1.038E-2</v>
      </c>
      <c r="N6" s="147">
        <v>0.61091198461196727</v>
      </c>
      <c r="O6" s="27"/>
      <c r="P6" s="197" t="s">
        <v>74</v>
      </c>
      <c r="Q6" s="198"/>
      <c r="R6" s="184"/>
      <c r="S6" s="185"/>
      <c r="T6" s="27"/>
    </row>
    <row r="7" spans="1:21" ht="15" thickBot="1">
      <c r="A7" s="30"/>
      <c r="B7" s="27"/>
      <c r="C7" s="27"/>
      <c r="D7" s="27"/>
      <c r="E7" s="27"/>
      <c r="F7" s="27"/>
      <c r="G7" s="27"/>
      <c r="H7" s="27"/>
      <c r="I7" s="27"/>
      <c r="J7" s="30"/>
      <c r="K7" s="144">
        <v>2017</v>
      </c>
      <c r="L7" s="145">
        <v>6.3E-3</v>
      </c>
      <c r="M7" s="146">
        <v>9.5099999999999994E-3</v>
      </c>
      <c r="N7" s="147">
        <v>0.61911493625030367</v>
      </c>
      <c r="O7" s="27"/>
      <c r="P7" s="197" t="s">
        <v>75</v>
      </c>
      <c r="Q7" s="198"/>
      <c r="R7" s="184"/>
      <c r="S7" s="185"/>
      <c r="T7" s="27"/>
    </row>
    <row r="8" spans="1:21" ht="15.75" thickBot="1">
      <c r="A8" s="30"/>
      <c r="B8" s="54" t="s">
        <v>68</v>
      </c>
      <c r="C8" s="208" t="s">
        <v>38</v>
      </c>
      <c r="D8" s="209"/>
      <c r="E8" s="210"/>
      <c r="F8" s="188" t="s">
        <v>39</v>
      </c>
      <c r="G8" s="222" t="s">
        <v>16</v>
      </c>
      <c r="H8" s="223"/>
      <c r="I8" s="224"/>
      <c r="J8" s="30"/>
      <c r="K8" s="144">
        <v>2016</v>
      </c>
      <c r="L8" s="145">
        <v>6.5799999999999999E-3</v>
      </c>
      <c r="M8" s="146">
        <v>8.94E-3</v>
      </c>
      <c r="N8" s="147">
        <v>0.61600100651208156</v>
      </c>
      <c r="O8" s="27"/>
      <c r="P8" s="201" t="s">
        <v>76</v>
      </c>
      <c r="Q8" s="202"/>
      <c r="R8" s="186"/>
      <c r="S8" s="187"/>
      <c r="T8" s="27"/>
    </row>
    <row r="9" spans="1:21" ht="19.5" thickBot="1">
      <c r="A9" s="30"/>
      <c r="B9" s="36" t="e">
        <f>(C3-H3)/(E3-C3-H3+G3)</f>
        <v>#DIV/0!</v>
      </c>
      <c r="C9" s="211"/>
      <c r="D9" s="212"/>
      <c r="E9" s="213"/>
      <c r="F9" s="189"/>
      <c r="G9" s="225"/>
      <c r="H9" s="226"/>
      <c r="I9" s="227"/>
      <c r="J9" s="30"/>
      <c r="K9" s="144">
        <v>2015</v>
      </c>
      <c r="L9" s="145">
        <v>6.7099999999999998E-3</v>
      </c>
      <c r="M9" s="146">
        <v>8.7200000000000003E-3</v>
      </c>
      <c r="N9" s="147">
        <v>0.61097747040048356</v>
      </c>
      <c r="O9" s="27"/>
      <c r="P9" s="27"/>
      <c r="Q9" s="27"/>
      <c r="R9" s="27"/>
      <c r="S9" s="27"/>
      <c r="T9" s="27"/>
    </row>
    <row r="10" spans="1:21" ht="17.100000000000001" customHeight="1" thickBot="1">
      <c r="A10" s="30"/>
      <c r="B10" s="55" t="s">
        <v>13</v>
      </c>
      <c r="C10" s="214" t="e">
        <f>(B9*0.7635+C6*0.7562+D6*0.7021+1-E6*0.5276+F6*0.4621+G6*0.2713)/3.9552-0.0016</f>
        <v>#DIV/0!</v>
      </c>
      <c r="D10" s="215"/>
      <c r="E10" s="216"/>
      <c r="F10" s="190">
        <f>D3/600</f>
        <v>0</v>
      </c>
      <c r="G10" s="228" t="b">
        <f>IF(F10&gt;26.85,C10/F10*26.86, IF(F10&gt;22.98,C10/F10*22.99, IF(F10&gt;19.15,C10/F10*19.16, IF(F10&gt;15.32,C10/F10*15.33, IF(F10&gt;11.49,C10/F10*11.5, IF(F10&gt;7.66,C10/F10*7.67, IF(F10&gt;3.83,C10/F10*3.84, IF(F10&gt;0,C10/F10*0.9))))))))</f>
        <v>0</v>
      </c>
      <c r="H10" s="229"/>
      <c r="I10" s="230"/>
      <c r="J10" s="30"/>
      <c r="K10" s="144">
        <v>2014</v>
      </c>
      <c r="L10" s="145">
        <v>6.94E-3</v>
      </c>
      <c r="M10" s="146">
        <v>8.9800000000000001E-3</v>
      </c>
      <c r="N10" s="147">
        <v>0.60356066619809812</v>
      </c>
      <c r="O10" s="27"/>
    </row>
    <row r="11" spans="1:21" ht="19.5" thickBot="1">
      <c r="A11" s="30"/>
      <c r="B11" s="37"/>
      <c r="C11" s="217"/>
      <c r="D11" s="218"/>
      <c r="E11" s="219"/>
      <c r="F11" s="191"/>
      <c r="G11" s="231"/>
      <c r="H11" s="232"/>
      <c r="I11" s="233"/>
      <c r="J11" s="30"/>
      <c r="K11" s="144">
        <v>2013</v>
      </c>
      <c r="L11" s="145">
        <v>6.5900000000000004E-3</v>
      </c>
      <c r="M11" s="146">
        <v>8.3099999999999997E-3</v>
      </c>
      <c r="N11" s="147">
        <v>0.60864094782783318</v>
      </c>
      <c r="O11" s="27"/>
    </row>
    <row r="12" spans="1:21" ht="26.25" thickBot="1">
      <c r="A12" s="30"/>
      <c r="B12" s="38"/>
      <c r="C12" s="38"/>
      <c r="D12" s="38"/>
      <c r="E12" s="38"/>
      <c r="F12" s="38"/>
      <c r="G12" s="38"/>
      <c r="H12" s="39"/>
      <c r="I12" s="39"/>
      <c r="J12" s="30"/>
      <c r="K12" s="144">
        <v>2012</v>
      </c>
      <c r="L12" s="145">
        <v>6.6400000000000001E-3</v>
      </c>
      <c r="M12" s="146">
        <v>8.1099999999999992E-3</v>
      </c>
      <c r="N12" s="147">
        <v>0.612485689876751</v>
      </c>
      <c r="O12" s="27"/>
    </row>
    <row r="13" spans="1:21">
      <c r="A13" s="30"/>
      <c r="B13" s="234" t="s">
        <v>40</v>
      </c>
      <c r="C13" s="235"/>
      <c r="D13" s="235"/>
      <c r="E13" s="235"/>
      <c r="F13" s="238" t="e">
        <f>(C10+G10)/2</f>
        <v>#DIV/0!</v>
      </c>
      <c r="G13" s="239"/>
      <c r="H13" s="239"/>
      <c r="I13" s="240"/>
      <c r="J13" s="30"/>
      <c r="K13" s="144">
        <v>2011</v>
      </c>
      <c r="L13" s="145">
        <v>6.8799999999999998E-3</v>
      </c>
      <c r="M13" s="146">
        <v>8.3899999999999999E-3</v>
      </c>
      <c r="N13" s="147">
        <v>0.6118568133991471</v>
      </c>
      <c r="O13" s="27"/>
    </row>
    <row r="14" spans="1:21" ht="15" thickBot="1">
      <c r="A14" s="30"/>
      <c r="B14" s="236"/>
      <c r="C14" s="237"/>
      <c r="D14" s="237"/>
      <c r="E14" s="237"/>
      <c r="F14" s="241"/>
      <c r="G14" s="242"/>
      <c r="H14" s="242"/>
      <c r="I14" s="243"/>
      <c r="J14" s="30"/>
      <c r="K14" s="144">
        <v>2010</v>
      </c>
      <c r="L14" s="145">
        <v>7.0099999999999997E-3</v>
      </c>
      <c r="M14" s="146">
        <v>8.3499999999999998E-3</v>
      </c>
      <c r="N14" s="147">
        <v>0.61442271751453759</v>
      </c>
      <c r="O14" s="27"/>
    </row>
    <row r="15" spans="1:21">
      <c r="A15" s="30"/>
      <c r="B15" s="27"/>
      <c r="C15" s="40"/>
      <c r="D15" s="40"/>
      <c r="E15" s="40"/>
      <c r="F15" s="41"/>
      <c r="G15" s="41"/>
      <c r="H15" s="40"/>
      <c r="I15" s="30"/>
      <c r="J15" s="30"/>
      <c r="K15" s="144">
        <v>2009</v>
      </c>
      <c r="L15" s="145">
        <v>7.3000000000000001E-3</v>
      </c>
      <c r="M15" s="146">
        <v>8.5000000000000006E-3</v>
      </c>
      <c r="N15" s="147">
        <v>0.62217540484755107</v>
      </c>
      <c r="O15" s="27"/>
    </row>
    <row r="16" spans="1:21">
      <c r="A16" s="30"/>
      <c r="B16" s="221" t="s">
        <v>31</v>
      </c>
      <c r="C16" s="221"/>
      <c r="D16" s="221"/>
      <c r="E16" s="221"/>
      <c r="F16" s="221"/>
      <c r="G16" s="221"/>
      <c r="H16" s="221"/>
      <c r="I16" s="221"/>
      <c r="J16" s="30"/>
      <c r="K16" s="144">
        <v>2008</v>
      </c>
      <c r="L16" s="145">
        <v>7.2700000000000004E-3</v>
      </c>
      <c r="M16" s="146">
        <v>8.9099999999999995E-3</v>
      </c>
      <c r="N16" s="147">
        <v>0.62226496077886917</v>
      </c>
      <c r="O16" s="27"/>
    </row>
    <row r="17" spans="1:15">
      <c r="A17" s="27"/>
      <c r="B17" s="138" t="s">
        <v>42</v>
      </c>
      <c r="C17" s="203" t="s">
        <v>50</v>
      </c>
      <c r="D17" s="203"/>
      <c r="E17" s="203"/>
      <c r="F17" s="203"/>
      <c r="G17" s="203"/>
      <c r="H17" s="203"/>
      <c r="I17" s="203"/>
      <c r="J17" s="30"/>
      <c r="K17" s="144">
        <v>2007</v>
      </c>
      <c r="L17" s="145">
        <v>7.6400000000000001E-3</v>
      </c>
      <c r="M17" s="146">
        <v>9.2999999999999992E-3</v>
      </c>
      <c r="N17" s="147">
        <v>0.62591850741081423</v>
      </c>
      <c r="O17" s="27"/>
    </row>
    <row r="18" spans="1:15">
      <c r="A18" s="27"/>
      <c r="B18" s="139" t="s">
        <v>44</v>
      </c>
      <c r="C18" s="220" t="s">
        <v>147</v>
      </c>
      <c r="D18" s="220"/>
      <c r="E18" s="220"/>
      <c r="F18" s="220"/>
      <c r="G18" s="220"/>
      <c r="H18" s="220"/>
      <c r="I18" s="220"/>
      <c r="J18" s="30"/>
      <c r="K18" s="144">
        <v>2006</v>
      </c>
      <c r="L18" s="145">
        <v>7.4200000000000004E-3</v>
      </c>
      <c r="M18" s="146">
        <v>9.6600000000000002E-3</v>
      </c>
      <c r="N18" s="147">
        <v>0.62965782027066908</v>
      </c>
      <c r="O18" s="27"/>
    </row>
    <row r="19" spans="1:15">
      <c r="A19" s="27"/>
      <c r="B19" s="139" t="s">
        <v>45</v>
      </c>
      <c r="C19" s="220" t="s">
        <v>51</v>
      </c>
      <c r="D19" s="220"/>
      <c r="E19" s="220"/>
      <c r="F19" s="220"/>
      <c r="G19" s="220"/>
      <c r="H19" s="220"/>
      <c r="I19" s="220"/>
      <c r="J19" s="30"/>
      <c r="K19" s="144">
        <v>2005</v>
      </c>
      <c r="L19" s="145">
        <v>7.0600000000000003E-3</v>
      </c>
      <c r="M19" s="146">
        <v>9.6500000000000006E-3</v>
      </c>
      <c r="N19" s="147">
        <v>0.62391879747546874</v>
      </c>
      <c r="O19" s="27"/>
    </row>
    <row r="20" spans="1:15">
      <c r="A20" s="27"/>
      <c r="B20" s="139" t="s">
        <v>21</v>
      </c>
      <c r="C20" s="220" t="s">
        <v>52</v>
      </c>
      <c r="D20" s="220"/>
      <c r="E20" s="220"/>
      <c r="F20" s="220"/>
      <c r="G20" s="220"/>
      <c r="H20" s="220"/>
      <c r="I20" s="220"/>
      <c r="J20" s="27"/>
      <c r="K20" s="144">
        <v>2004</v>
      </c>
      <c r="L20" s="145">
        <v>7.2300000000000003E-3</v>
      </c>
      <c r="M20" s="146">
        <v>9.8099999999999993E-3</v>
      </c>
      <c r="N20" s="147">
        <v>0.62769268243665777</v>
      </c>
      <c r="O20" s="27"/>
    </row>
    <row r="21" spans="1:15">
      <c r="A21" s="27"/>
      <c r="B21" s="140" t="s">
        <v>46</v>
      </c>
      <c r="C21" s="207" t="s">
        <v>53</v>
      </c>
      <c r="D21" s="207"/>
      <c r="E21" s="207"/>
      <c r="F21" s="207"/>
      <c r="G21" s="207"/>
      <c r="H21" s="207"/>
      <c r="I21" s="207"/>
      <c r="J21" s="42"/>
      <c r="K21" s="144">
        <v>2003</v>
      </c>
      <c r="L21" s="145">
        <v>7.1300000000000001E-3</v>
      </c>
      <c r="M21" s="146">
        <v>9.8600000000000007E-3</v>
      </c>
      <c r="N21" s="147">
        <v>0.625749378617384</v>
      </c>
      <c r="O21" s="27"/>
    </row>
    <row r="22" spans="1:15">
      <c r="A22" s="27"/>
      <c r="B22" s="140" t="s">
        <v>47</v>
      </c>
      <c r="C22" s="207" t="s">
        <v>127</v>
      </c>
      <c r="D22" s="207"/>
      <c r="E22" s="207"/>
      <c r="F22" s="207"/>
      <c r="G22" s="207"/>
      <c r="H22" s="207"/>
      <c r="I22" s="207"/>
      <c r="J22" s="43"/>
      <c r="K22" s="144">
        <v>2002</v>
      </c>
      <c r="L22" s="145">
        <v>7.4999999999999997E-3</v>
      </c>
      <c r="M22" s="146">
        <v>9.3600000000000003E-3</v>
      </c>
      <c r="N22" s="147">
        <v>0.62276504621346085</v>
      </c>
      <c r="O22" s="27"/>
    </row>
    <row r="23" spans="1:15">
      <c r="A23" s="27"/>
      <c r="B23" s="138" t="s">
        <v>22</v>
      </c>
      <c r="C23" s="203" t="s">
        <v>54</v>
      </c>
      <c r="D23" s="203"/>
      <c r="E23" s="203"/>
      <c r="F23" s="203"/>
      <c r="G23" s="203"/>
      <c r="H23" s="203"/>
      <c r="I23" s="203"/>
      <c r="J23" s="44"/>
      <c r="K23" s="144">
        <v>2001</v>
      </c>
      <c r="L23" s="145">
        <v>7.62E-3</v>
      </c>
      <c r="M23" s="146">
        <v>1.0109999999999999E-2</v>
      </c>
      <c r="N23" s="147">
        <v>0.62621055501561695</v>
      </c>
      <c r="O23" s="27"/>
    </row>
    <row r="24" spans="1:15">
      <c r="A24" s="27"/>
      <c r="B24" s="138" t="s">
        <v>41</v>
      </c>
      <c r="C24" s="203" t="s">
        <v>90</v>
      </c>
      <c r="D24" s="203"/>
      <c r="E24" s="203"/>
      <c r="F24" s="203"/>
      <c r="G24" s="203"/>
      <c r="H24" s="203"/>
      <c r="I24" s="203"/>
      <c r="J24" s="44"/>
      <c r="K24" s="144">
        <v>2000</v>
      </c>
      <c r="L24" s="145">
        <v>7.9600000000000001E-3</v>
      </c>
      <c r="M24" s="146">
        <v>8.2699999999999996E-3</v>
      </c>
      <c r="N24" s="147">
        <v>0.6339943731489901</v>
      </c>
      <c r="O24" s="27"/>
    </row>
    <row r="25" spans="1:15">
      <c r="A25" s="27"/>
      <c r="B25" s="138" t="s">
        <v>48</v>
      </c>
      <c r="C25" s="203" t="s">
        <v>55</v>
      </c>
      <c r="D25" s="203"/>
      <c r="E25" s="203"/>
      <c r="F25" s="203"/>
      <c r="G25" s="203"/>
      <c r="H25" s="203"/>
      <c r="I25" s="203"/>
      <c r="J25" s="44"/>
      <c r="K25" s="144">
        <v>1999</v>
      </c>
      <c r="L25" s="145">
        <v>7.7200000000000003E-3</v>
      </c>
      <c r="M25" s="146">
        <v>8.3199999999999993E-3</v>
      </c>
      <c r="N25" s="147">
        <v>0.63282536088712238</v>
      </c>
      <c r="O25" s="27"/>
    </row>
    <row r="26" spans="1:15">
      <c r="A26" s="27"/>
      <c r="B26" s="138" t="s">
        <v>23</v>
      </c>
      <c r="C26" s="203" t="s">
        <v>56</v>
      </c>
      <c r="D26" s="203"/>
      <c r="E26" s="203"/>
      <c r="F26" s="203"/>
      <c r="G26" s="203"/>
      <c r="H26" s="203"/>
      <c r="I26" s="203"/>
      <c r="J26" s="45"/>
      <c r="K26" s="144">
        <v>1998</v>
      </c>
      <c r="L26" s="145">
        <v>7.45E-3</v>
      </c>
      <c r="M26" s="146">
        <v>8.43E-3</v>
      </c>
      <c r="N26" s="147">
        <v>0.62505619034947957</v>
      </c>
      <c r="O26" s="27"/>
    </row>
    <row r="27" spans="1:15">
      <c r="A27" s="27"/>
      <c r="B27" s="138" t="s">
        <v>24</v>
      </c>
      <c r="C27" s="203" t="s">
        <v>57</v>
      </c>
      <c r="D27" s="203"/>
      <c r="E27" s="203"/>
      <c r="F27" s="203"/>
      <c r="G27" s="203"/>
      <c r="H27" s="203"/>
      <c r="I27" s="203"/>
      <c r="J27" s="43"/>
      <c r="K27" s="148">
        <v>1997</v>
      </c>
      <c r="L27" s="149">
        <v>7.8799999999999999E-3</v>
      </c>
      <c r="M27" s="150">
        <v>8.2500000000000004E-3</v>
      </c>
      <c r="N27" s="151">
        <v>0.62484960069341988</v>
      </c>
      <c r="O27" s="27"/>
    </row>
    <row r="28" spans="1:15">
      <c r="A28" s="27"/>
      <c r="B28" s="138" t="s">
        <v>25</v>
      </c>
      <c r="C28" s="203" t="s">
        <v>58</v>
      </c>
      <c r="D28" s="203"/>
      <c r="E28" s="203"/>
      <c r="F28" s="203"/>
      <c r="G28" s="203"/>
      <c r="H28" s="203"/>
      <c r="I28" s="203"/>
      <c r="J28" s="43"/>
      <c r="K28" s="148">
        <v>1996</v>
      </c>
      <c r="L28" s="149">
        <v>7.9000000000000008E-3</v>
      </c>
      <c r="M28" s="150">
        <v>7.92E-3</v>
      </c>
      <c r="N28" s="151">
        <v>0.62939810456962253</v>
      </c>
      <c r="O28" s="27"/>
    </row>
    <row r="29" spans="1:15">
      <c r="A29" s="27"/>
      <c r="B29" s="138" t="s">
        <v>26</v>
      </c>
      <c r="C29" s="203" t="s">
        <v>59</v>
      </c>
      <c r="D29" s="203"/>
      <c r="E29" s="203"/>
      <c r="F29" s="203"/>
      <c r="G29" s="203"/>
      <c r="H29" s="203"/>
      <c r="I29" s="203"/>
      <c r="J29" s="43"/>
      <c r="K29" s="148">
        <v>1995</v>
      </c>
      <c r="L29" s="149">
        <v>7.4900000000000001E-3</v>
      </c>
      <c r="M29" s="150">
        <v>7.7799999999999996E-3</v>
      </c>
      <c r="N29" s="151">
        <v>0.62557693636665301</v>
      </c>
      <c r="O29" s="27"/>
    </row>
    <row r="30" spans="1:15">
      <c r="A30" s="27"/>
      <c r="B30" s="138" t="s">
        <v>27</v>
      </c>
      <c r="C30" s="203" t="s">
        <v>60</v>
      </c>
      <c r="D30" s="203"/>
      <c r="E30" s="203"/>
      <c r="F30" s="203"/>
      <c r="G30" s="203"/>
      <c r="H30" s="203"/>
      <c r="I30" s="203"/>
      <c r="J30" s="43"/>
      <c r="K30" s="148">
        <v>1994</v>
      </c>
      <c r="L30" s="149">
        <v>7.9699999999999997E-3</v>
      </c>
      <c r="M30" s="150">
        <v>7.0400000000000003E-3</v>
      </c>
      <c r="N30" s="151">
        <v>0.62888866533502563</v>
      </c>
      <c r="O30" s="27"/>
    </row>
    <row r="31" spans="1:15">
      <c r="A31" s="27"/>
      <c r="B31" s="138" t="s">
        <v>28</v>
      </c>
      <c r="C31" s="203" t="s">
        <v>128</v>
      </c>
      <c r="D31" s="203"/>
      <c r="E31" s="203"/>
      <c r="F31" s="203"/>
      <c r="G31" s="203"/>
      <c r="H31" s="203"/>
      <c r="I31" s="203"/>
      <c r="J31" s="43"/>
      <c r="K31" s="148">
        <v>1993</v>
      </c>
      <c r="L31" s="149">
        <v>8.1899999999999994E-3</v>
      </c>
      <c r="M31" s="150">
        <v>6.8700000000000002E-3</v>
      </c>
      <c r="N31" s="151">
        <v>0.62070653703283607</v>
      </c>
      <c r="O31" s="27"/>
    </row>
    <row r="32" spans="1:15">
      <c r="A32" s="27"/>
      <c r="B32" s="138" t="s">
        <v>64</v>
      </c>
      <c r="C32" s="205" t="s">
        <v>129</v>
      </c>
      <c r="D32" s="205"/>
      <c r="E32" s="205"/>
      <c r="F32" s="205"/>
      <c r="G32" s="205"/>
      <c r="H32" s="205"/>
      <c r="I32" s="205"/>
      <c r="J32" s="43"/>
      <c r="K32" s="148">
        <v>1992</v>
      </c>
      <c r="L32" s="149">
        <v>8.0599999999999995E-3</v>
      </c>
      <c r="M32" s="150">
        <v>6.1000000000000004E-3</v>
      </c>
      <c r="N32" s="151">
        <v>0.60908572058846433</v>
      </c>
      <c r="O32" s="27"/>
    </row>
    <row r="33" spans="1:15">
      <c r="A33" s="27"/>
      <c r="B33" s="138" t="s">
        <v>49</v>
      </c>
      <c r="C33" s="203" t="s">
        <v>130</v>
      </c>
      <c r="D33" s="203"/>
      <c r="E33" s="203"/>
      <c r="F33" s="203"/>
      <c r="G33" s="203"/>
      <c r="H33" s="203"/>
      <c r="I33" s="203"/>
      <c r="J33" s="44"/>
      <c r="K33" s="148">
        <v>1991</v>
      </c>
      <c r="L33" s="149">
        <v>7.77E-3</v>
      </c>
      <c r="M33" s="150">
        <v>5.6299999999999996E-3</v>
      </c>
      <c r="N33" s="151">
        <v>0.61167286066558413</v>
      </c>
      <c r="O33" s="27"/>
    </row>
    <row r="34" spans="1:15">
      <c r="A34" s="27"/>
      <c r="B34" s="138" t="s">
        <v>65</v>
      </c>
      <c r="C34" s="203" t="s">
        <v>61</v>
      </c>
      <c r="D34" s="203"/>
      <c r="E34" s="203"/>
      <c r="F34" s="203"/>
      <c r="G34" s="203"/>
      <c r="H34" s="203"/>
      <c r="I34" s="203"/>
      <c r="J34" s="43"/>
      <c r="K34" s="148">
        <v>1990</v>
      </c>
      <c r="L34" s="149">
        <v>7.8700000000000003E-3</v>
      </c>
      <c r="M34" s="150">
        <v>5.3699999999999998E-3</v>
      </c>
      <c r="N34" s="151">
        <v>0.6125188964476409</v>
      </c>
      <c r="O34" s="27"/>
    </row>
    <row r="35" spans="1:15">
      <c r="A35" s="27"/>
      <c r="B35" s="138" t="s">
        <v>66</v>
      </c>
      <c r="C35" s="203" t="s">
        <v>62</v>
      </c>
      <c r="D35" s="203"/>
      <c r="E35" s="203"/>
      <c r="F35" s="203"/>
      <c r="G35" s="203"/>
      <c r="H35" s="203"/>
      <c r="I35" s="203"/>
      <c r="J35" s="43"/>
      <c r="K35" s="148">
        <v>1989</v>
      </c>
      <c r="L35" s="149">
        <v>7.7499999999999999E-3</v>
      </c>
      <c r="M35" s="150">
        <v>5.0099999999999997E-3</v>
      </c>
      <c r="N35" s="151">
        <v>0.60786428682787297</v>
      </c>
      <c r="O35" s="27"/>
    </row>
    <row r="36" spans="1:15">
      <c r="A36" s="27"/>
      <c r="B36" s="138" t="s">
        <v>29</v>
      </c>
      <c r="C36" s="203" t="s">
        <v>131</v>
      </c>
      <c r="D36" s="203"/>
      <c r="E36" s="203"/>
      <c r="F36" s="203"/>
      <c r="G36" s="203"/>
      <c r="H36" s="203"/>
      <c r="I36" s="203"/>
      <c r="J36" s="43"/>
      <c r="K36" s="148">
        <v>1988</v>
      </c>
      <c r="L36" s="149">
        <v>7.9399999999999991E-3</v>
      </c>
      <c r="M36" s="150">
        <v>5.7600000000000004E-3</v>
      </c>
      <c r="N36" s="151">
        <v>0.60857816673986698</v>
      </c>
      <c r="O36" s="27"/>
    </row>
    <row r="37" spans="1:15">
      <c r="A37" s="27"/>
      <c r="B37" s="138" t="s">
        <v>89</v>
      </c>
      <c r="C37" s="203" t="s">
        <v>97</v>
      </c>
      <c r="D37" s="203"/>
      <c r="E37" s="203"/>
      <c r="F37" s="203"/>
      <c r="G37" s="203"/>
      <c r="H37" s="203"/>
      <c r="I37" s="203"/>
      <c r="J37" s="43"/>
      <c r="K37" s="148">
        <v>1987</v>
      </c>
      <c r="L37" s="149">
        <v>6.8599999999999998E-3</v>
      </c>
      <c r="M37" s="150">
        <v>5.1999999999999998E-3</v>
      </c>
      <c r="N37" s="151">
        <v>0.62465217127227923</v>
      </c>
      <c r="O37" s="27"/>
    </row>
    <row r="38" spans="1:15">
      <c r="A38" s="27"/>
      <c r="B38" s="138" t="s">
        <v>30</v>
      </c>
      <c r="C38" s="205" t="s">
        <v>63</v>
      </c>
      <c r="D38" s="203"/>
      <c r="E38" s="203"/>
      <c r="F38" s="203"/>
      <c r="G38" s="203"/>
      <c r="H38" s="203"/>
      <c r="I38" s="203"/>
      <c r="J38" s="43"/>
      <c r="K38" s="148">
        <v>1986</v>
      </c>
      <c r="L38" s="149">
        <v>7.3000000000000001E-3</v>
      </c>
      <c r="M38" s="150">
        <v>5.0499999999999998E-3</v>
      </c>
      <c r="N38" s="151">
        <v>0.61588751606323588</v>
      </c>
      <c r="O38" s="27"/>
    </row>
    <row r="39" spans="1:15">
      <c r="A39" s="27"/>
      <c r="B39" s="27"/>
      <c r="C39" s="27"/>
      <c r="D39" s="27"/>
      <c r="E39" s="27"/>
      <c r="F39" s="27"/>
      <c r="G39" s="27"/>
      <c r="H39" s="27"/>
      <c r="I39" s="27"/>
      <c r="J39" s="43"/>
      <c r="K39" s="148">
        <v>1985</v>
      </c>
      <c r="L39" s="149">
        <v>7.1399999999999996E-3</v>
      </c>
      <c r="M39" s="150">
        <v>4.3600000000000002E-3</v>
      </c>
      <c r="N39" s="151">
        <v>0.61549295079840327</v>
      </c>
      <c r="O39" s="27"/>
    </row>
    <row r="40" spans="1:15">
      <c r="A40" s="27"/>
      <c r="B40" s="221" t="s">
        <v>98</v>
      </c>
      <c r="C40" s="221"/>
      <c r="D40" s="221"/>
      <c r="E40" s="221"/>
      <c r="F40" s="221"/>
      <c r="G40" s="221"/>
      <c r="H40" s="221"/>
      <c r="I40" s="221"/>
      <c r="J40" s="43"/>
      <c r="K40" s="148">
        <v>1984</v>
      </c>
      <c r="L40" s="149">
        <v>8.0099999999999998E-3</v>
      </c>
      <c r="M40" s="150">
        <v>4.1599999999999996E-3</v>
      </c>
      <c r="N40" s="151">
        <v>0.61330441897101506</v>
      </c>
      <c r="O40" s="27"/>
    </row>
    <row r="41" spans="1:15">
      <c r="A41" s="27"/>
      <c r="B41" s="138" t="s">
        <v>86</v>
      </c>
      <c r="C41" s="203" t="s">
        <v>132</v>
      </c>
      <c r="D41" s="203"/>
      <c r="E41" s="203"/>
      <c r="F41" s="203"/>
      <c r="G41" s="203"/>
      <c r="H41" s="203"/>
      <c r="I41" s="203"/>
      <c r="J41" s="43"/>
      <c r="K41" s="148">
        <v>1983</v>
      </c>
      <c r="L41" s="149">
        <v>7.8200000000000006E-3</v>
      </c>
      <c r="M41" s="150">
        <v>4.4600000000000004E-3</v>
      </c>
      <c r="N41" s="151">
        <v>0.61584202692229861</v>
      </c>
      <c r="O41" s="27"/>
    </row>
    <row r="42" spans="1:15">
      <c r="A42" s="27"/>
      <c r="B42" s="138" t="s">
        <v>66</v>
      </c>
      <c r="C42" s="205" t="s">
        <v>133</v>
      </c>
      <c r="D42" s="205"/>
      <c r="E42" s="205"/>
      <c r="F42" s="205"/>
      <c r="G42" s="205"/>
      <c r="H42" s="205"/>
      <c r="I42" s="205"/>
      <c r="J42" s="27"/>
      <c r="K42" s="148">
        <v>1982</v>
      </c>
      <c r="L42" s="149">
        <v>7.5799999999999999E-3</v>
      </c>
      <c r="M42" s="150">
        <v>4.1999999999999997E-3</v>
      </c>
      <c r="N42" s="151">
        <v>0.61589378378190485</v>
      </c>
      <c r="O42" s="27"/>
    </row>
    <row r="43" spans="1:15">
      <c r="A43" s="27"/>
      <c r="B43" s="138" t="s">
        <v>49</v>
      </c>
      <c r="C43" s="205" t="s">
        <v>134</v>
      </c>
      <c r="D43" s="205"/>
      <c r="E43" s="205"/>
      <c r="F43" s="205"/>
      <c r="G43" s="205"/>
      <c r="H43" s="205"/>
      <c r="I43" s="205"/>
      <c r="J43" s="27"/>
      <c r="K43" s="148">
        <v>1981</v>
      </c>
      <c r="L43" s="149">
        <v>7.8300000000000002E-3</v>
      </c>
      <c r="M43" s="150">
        <v>4.3800000000000002E-3</v>
      </c>
      <c r="N43" s="151">
        <v>0.60811091595115774</v>
      </c>
      <c r="O43" s="27"/>
    </row>
    <row r="44" spans="1:15">
      <c r="A44" s="27"/>
      <c r="B44" s="138" t="s">
        <v>87</v>
      </c>
      <c r="C44" s="205" t="s">
        <v>135</v>
      </c>
      <c r="D44" s="205"/>
      <c r="E44" s="205"/>
      <c r="F44" s="205"/>
      <c r="G44" s="205"/>
      <c r="H44" s="205"/>
      <c r="I44" s="205"/>
      <c r="J44" s="27"/>
      <c r="K44" s="148">
        <v>1980</v>
      </c>
      <c r="L44" s="149">
        <v>8.0400000000000003E-3</v>
      </c>
      <c r="M44" s="150">
        <v>4.0800000000000003E-3</v>
      </c>
      <c r="N44" s="151">
        <v>0.6166896583912288</v>
      </c>
      <c r="O44" s="27"/>
    </row>
    <row r="45" spans="1:15">
      <c r="A45" s="27"/>
      <c r="B45" s="138" t="s">
        <v>64</v>
      </c>
      <c r="C45" s="205" t="s">
        <v>136</v>
      </c>
      <c r="D45" s="205"/>
      <c r="E45" s="205"/>
      <c r="F45" s="205"/>
      <c r="G45" s="205"/>
      <c r="H45" s="205"/>
      <c r="I45" s="205"/>
      <c r="J45" s="27"/>
      <c r="K45" s="148">
        <v>1979</v>
      </c>
      <c r="L45" s="149">
        <v>8.1899999999999994E-3</v>
      </c>
      <c r="M45" s="150">
        <v>4.7000000000000002E-3</v>
      </c>
      <c r="N45" s="151">
        <v>0.62108243524485907</v>
      </c>
      <c r="O45" s="27"/>
    </row>
    <row r="46" spans="1:15">
      <c r="A46" s="27"/>
      <c r="B46" s="138" t="s">
        <v>28</v>
      </c>
      <c r="C46" s="205" t="s">
        <v>137</v>
      </c>
      <c r="D46" s="205"/>
      <c r="E46" s="205"/>
      <c r="F46" s="205"/>
      <c r="G46" s="205"/>
      <c r="H46" s="205"/>
      <c r="I46" s="205"/>
      <c r="J46" s="27"/>
      <c r="K46" s="148">
        <v>1978</v>
      </c>
      <c r="L46" s="149">
        <v>8.0000000000000002E-3</v>
      </c>
      <c r="M46" s="150">
        <v>4.8500000000000001E-3</v>
      </c>
      <c r="N46" s="151">
        <v>0.61222848484471581</v>
      </c>
      <c r="O46" s="27"/>
    </row>
    <row r="47" spans="1:15">
      <c r="A47" s="27"/>
      <c r="B47" s="138" t="s">
        <v>88</v>
      </c>
      <c r="C47" s="205" t="s">
        <v>138</v>
      </c>
      <c r="D47" s="205"/>
      <c r="E47" s="205"/>
      <c r="F47" s="205"/>
      <c r="G47" s="205"/>
      <c r="H47" s="205"/>
      <c r="I47" s="205"/>
      <c r="J47" s="27"/>
      <c r="K47" s="148">
        <v>1977</v>
      </c>
      <c r="L47" s="149">
        <v>7.62E-3</v>
      </c>
      <c r="M47" s="150">
        <v>4.8999999999999998E-3</v>
      </c>
      <c r="N47" s="151">
        <v>0.6210466341849431</v>
      </c>
      <c r="O47" s="27"/>
    </row>
    <row r="48" spans="1:15">
      <c r="A48" s="27"/>
      <c r="B48" s="138" t="s">
        <v>89</v>
      </c>
      <c r="C48" s="205" t="s">
        <v>139</v>
      </c>
      <c r="D48" s="205"/>
      <c r="E48" s="205"/>
      <c r="F48" s="205"/>
      <c r="G48" s="205"/>
      <c r="H48" s="205"/>
      <c r="I48" s="205"/>
      <c r="J48" s="27"/>
      <c r="K48" s="148">
        <v>1976</v>
      </c>
      <c r="L48" s="149">
        <v>8.0099999999999998E-3</v>
      </c>
      <c r="M48" s="150">
        <v>4.6299999999999996E-3</v>
      </c>
      <c r="N48" s="151">
        <v>0.6051268251019627</v>
      </c>
      <c r="O48" s="27"/>
    </row>
    <row r="49" spans="1:15">
      <c r="A49" s="27"/>
      <c r="B49" s="138" t="s">
        <v>91</v>
      </c>
      <c r="C49" s="205" t="s">
        <v>140</v>
      </c>
      <c r="D49" s="205"/>
      <c r="E49" s="205"/>
      <c r="F49" s="205"/>
      <c r="G49" s="205"/>
      <c r="H49" s="205"/>
      <c r="I49" s="205"/>
      <c r="J49" s="27"/>
      <c r="K49" s="148">
        <v>1975</v>
      </c>
      <c r="L49" s="149">
        <v>7.3099999999999997E-3</v>
      </c>
      <c r="M49" s="150">
        <v>5.1200000000000004E-3</v>
      </c>
      <c r="N49" s="151">
        <v>0.61098748699225558</v>
      </c>
      <c r="O49" s="27"/>
    </row>
    <row r="50" spans="1:15">
      <c r="A50" s="27"/>
      <c r="B50" s="138" t="s">
        <v>92</v>
      </c>
      <c r="C50" s="205" t="s">
        <v>141</v>
      </c>
      <c r="D50" s="205"/>
      <c r="E50" s="205"/>
      <c r="F50" s="205"/>
      <c r="G50" s="205"/>
      <c r="H50" s="205"/>
      <c r="I50" s="205"/>
      <c r="J50" s="27"/>
      <c r="K50" s="148">
        <v>1974</v>
      </c>
      <c r="L50" s="149">
        <v>7.4200000000000004E-3</v>
      </c>
      <c r="M50" s="150">
        <v>5.1999999999999998E-3</v>
      </c>
      <c r="N50" s="151">
        <v>0.60845533010560549</v>
      </c>
      <c r="O50" s="27"/>
    </row>
    <row r="51" spans="1:15">
      <c r="A51" s="27"/>
      <c r="B51" s="138" t="s">
        <v>94</v>
      </c>
      <c r="C51" s="205" t="s">
        <v>142</v>
      </c>
      <c r="D51" s="205"/>
      <c r="E51" s="205"/>
      <c r="F51" s="205"/>
      <c r="G51" s="205"/>
      <c r="H51" s="205"/>
      <c r="I51" s="205"/>
      <c r="J51" s="27"/>
      <c r="K51" s="148">
        <v>1973</v>
      </c>
      <c r="L51" s="149">
        <v>6.7799999999999996E-3</v>
      </c>
      <c r="M51" s="150">
        <v>5.0699999999999999E-3</v>
      </c>
      <c r="N51" s="151">
        <v>0.61158699932877447</v>
      </c>
      <c r="O51" s="27"/>
    </row>
    <row r="52" spans="1:15">
      <c r="A52" s="27"/>
      <c r="B52" s="138" t="s">
        <v>93</v>
      </c>
      <c r="C52" s="205" t="s">
        <v>143</v>
      </c>
      <c r="D52" s="205"/>
      <c r="E52" s="205"/>
      <c r="F52" s="205"/>
      <c r="G52" s="205"/>
      <c r="H52" s="205"/>
      <c r="I52" s="205"/>
      <c r="J52" s="27"/>
      <c r="K52" s="148">
        <v>1972</v>
      </c>
      <c r="L52" s="149">
        <v>6.3099999999999996E-3</v>
      </c>
      <c r="M52" s="150">
        <v>5.3699999999999998E-3</v>
      </c>
      <c r="N52" s="151">
        <v>0.59718511844972322</v>
      </c>
      <c r="O52" s="27"/>
    </row>
    <row r="53" spans="1:15">
      <c r="A53" s="27"/>
      <c r="B53" s="138" t="s">
        <v>65</v>
      </c>
      <c r="C53" s="205" t="s">
        <v>144</v>
      </c>
      <c r="D53" s="205"/>
      <c r="E53" s="205"/>
      <c r="F53" s="205"/>
      <c r="G53" s="205"/>
      <c r="H53" s="205"/>
      <c r="I53" s="205"/>
      <c r="J53" s="27"/>
      <c r="K53" s="148">
        <v>1971</v>
      </c>
      <c r="L53" s="149">
        <v>6.7299999999999999E-3</v>
      </c>
      <c r="M53" s="150">
        <v>5.5999999999999999E-3</v>
      </c>
      <c r="N53" s="151">
        <v>0.60355948194458653</v>
      </c>
      <c r="O53" s="27"/>
    </row>
    <row r="54" spans="1:15">
      <c r="A54" s="27"/>
      <c r="B54" s="138" t="s">
        <v>95</v>
      </c>
      <c r="C54" s="205" t="s">
        <v>145</v>
      </c>
      <c r="D54" s="205"/>
      <c r="E54" s="205"/>
      <c r="F54" s="205"/>
      <c r="G54" s="205"/>
      <c r="H54" s="205"/>
      <c r="I54" s="205"/>
      <c r="J54" s="27"/>
      <c r="K54" s="148">
        <v>1970</v>
      </c>
      <c r="L54" s="149">
        <v>6.6299999999999996E-3</v>
      </c>
      <c r="M54" s="150">
        <v>5.5199999999999997E-3</v>
      </c>
      <c r="N54" s="151">
        <v>0.61249319897166254</v>
      </c>
      <c r="O54" s="27"/>
    </row>
    <row r="55" spans="1:15">
      <c r="A55" s="27"/>
      <c r="B55" s="138" t="s">
        <v>96</v>
      </c>
      <c r="C55" s="205" t="s">
        <v>146</v>
      </c>
      <c r="D55" s="205"/>
      <c r="E55" s="205"/>
      <c r="F55" s="205"/>
      <c r="G55" s="205"/>
      <c r="H55" s="205"/>
      <c r="I55" s="205"/>
      <c r="J55" s="27"/>
      <c r="K55" s="148">
        <v>1969</v>
      </c>
      <c r="L55" s="149">
        <v>6.1700000000000001E-3</v>
      </c>
      <c r="M55" s="150">
        <v>5.9500000000000004E-3</v>
      </c>
      <c r="N55" s="151">
        <v>0.6048444169492555</v>
      </c>
      <c r="O55" s="27"/>
    </row>
    <row r="56" spans="1:15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148">
        <v>1968</v>
      </c>
      <c r="L56" s="149">
        <v>6.2300000000000003E-3</v>
      </c>
      <c r="M56" s="150">
        <v>6.4400000000000004E-3</v>
      </c>
      <c r="N56" s="151">
        <v>0.58829380609167203</v>
      </c>
      <c r="O56" s="27"/>
    </row>
    <row r="57" spans="1:15">
      <c r="J57" s="27"/>
      <c r="K57" s="148">
        <v>1967</v>
      </c>
      <c r="L57" s="149">
        <v>6.0600000000000003E-3</v>
      </c>
      <c r="M57" s="150">
        <v>6.1599999999999997E-3</v>
      </c>
      <c r="N57" s="151">
        <v>0.59659479098705059</v>
      </c>
      <c r="O57" s="27"/>
    </row>
    <row r="58" spans="1:15">
      <c r="J58" s="27"/>
      <c r="K58" s="148">
        <v>1966</v>
      </c>
      <c r="L58" s="149">
        <v>6.1000000000000004E-3</v>
      </c>
      <c r="M58" s="150">
        <v>5.5999999999999999E-3</v>
      </c>
      <c r="N58" s="151">
        <v>0.60506546992185894</v>
      </c>
      <c r="O58" s="27"/>
    </row>
    <row r="59" spans="1:15">
      <c r="J59" s="27"/>
      <c r="K59" s="148">
        <v>1965</v>
      </c>
      <c r="L59" s="149">
        <v>6.2399999999999999E-3</v>
      </c>
      <c r="M59" s="150">
        <v>5.8599999999999998E-3</v>
      </c>
      <c r="N59" s="151">
        <v>0.60324000803834688</v>
      </c>
      <c r="O59" s="27"/>
    </row>
    <row r="60" spans="1:15">
      <c r="J60" s="27"/>
      <c r="K60" s="148">
        <v>1964</v>
      </c>
      <c r="L60" s="149">
        <v>6.0099999999999997E-3</v>
      </c>
      <c r="M60" s="150">
        <v>5.64E-3</v>
      </c>
      <c r="N60" s="151">
        <v>0.6059727455023981</v>
      </c>
      <c r="O60" s="27"/>
    </row>
    <row r="61" spans="1:15">
      <c r="J61" s="27"/>
      <c r="K61" s="148">
        <v>1963</v>
      </c>
      <c r="L61" s="149">
        <v>6.28E-3</v>
      </c>
      <c r="M61" s="150">
        <v>5.8300000000000001E-3</v>
      </c>
      <c r="N61" s="151">
        <v>0.60327887564472904</v>
      </c>
      <c r="O61" s="27"/>
    </row>
    <row r="62" spans="1:15">
      <c r="J62" s="27"/>
      <c r="K62" s="148">
        <v>1962</v>
      </c>
      <c r="L62" s="149">
        <v>6.79E-3</v>
      </c>
      <c r="M62" s="150">
        <v>5.6899999999999997E-3</v>
      </c>
      <c r="N62" s="151">
        <v>0.61673500690848881</v>
      </c>
      <c r="O62" s="27"/>
    </row>
    <row r="63" spans="1:15">
      <c r="J63" s="27"/>
      <c r="K63" s="148">
        <v>1961</v>
      </c>
      <c r="L63" s="149">
        <v>6.94E-3</v>
      </c>
      <c r="M63" s="150">
        <v>5.2300000000000003E-3</v>
      </c>
      <c r="N63" s="151">
        <v>0.61983456352709565</v>
      </c>
      <c r="O63" s="27"/>
    </row>
    <row r="64" spans="1:15">
      <c r="J64" s="27"/>
      <c r="K64" s="148">
        <v>1960</v>
      </c>
      <c r="L64" s="149">
        <v>7.3000000000000001E-3</v>
      </c>
      <c r="M64" s="150">
        <v>5.1500000000000001E-3</v>
      </c>
      <c r="N64" s="151">
        <v>0.61467363586231993</v>
      </c>
      <c r="O64" s="27"/>
    </row>
    <row r="65" spans="10:15">
      <c r="J65" s="27"/>
      <c r="K65" s="148">
        <v>1959</v>
      </c>
      <c r="L65" s="149">
        <v>6.4999999999999997E-3</v>
      </c>
      <c r="M65" s="150">
        <v>5.2300000000000003E-3</v>
      </c>
      <c r="N65" s="151">
        <v>0.61667908211345868</v>
      </c>
      <c r="O65" s="27"/>
    </row>
    <row r="66" spans="10:15">
      <c r="J66" s="27"/>
      <c r="K66" s="148">
        <v>1958</v>
      </c>
      <c r="L66" s="149">
        <v>6.8399999999999997E-3</v>
      </c>
      <c r="M66" s="150">
        <v>5.3E-3</v>
      </c>
      <c r="N66" s="151">
        <v>0.61782525708559</v>
      </c>
      <c r="O66" s="27"/>
    </row>
    <row r="67" spans="10:15">
      <c r="J67" s="27"/>
      <c r="K67" s="148">
        <v>1957</v>
      </c>
      <c r="L67" s="149">
        <v>7.1999999999999998E-3</v>
      </c>
      <c r="M67" s="150">
        <v>5.3600000000000002E-3</v>
      </c>
      <c r="N67" s="151">
        <v>0.61699168437834051</v>
      </c>
      <c r="O67" s="27"/>
    </row>
    <row r="68" spans="10:15">
      <c r="J68" s="27"/>
      <c r="K68" s="148">
        <v>1956</v>
      </c>
      <c r="L68" s="149">
        <v>6.7600000000000004E-3</v>
      </c>
      <c r="M68" s="150">
        <v>5.0499999999999998E-3</v>
      </c>
      <c r="N68" s="151">
        <v>0.62141659448339936</v>
      </c>
      <c r="O68" s="27"/>
    </row>
    <row r="69" spans="10:15">
      <c r="J69" s="27"/>
      <c r="K69" s="148">
        <v>1955</v>
      </c>
      <c r="L69" s="149">
        <v>7.3400000000000002E-3</v>
      </c>
      <c r="M69" s="150">
        <v>5.3200000000000001E-3</v>
      </c>
      <c r="N69" s="151">
        <v>0.62126680117408184</v>
      </c>
      <c r="O69" s="27"/>
    </row>
    <row r="70" spans="10:15">
      <c r="J70" s="27"/>
      <c r="K70" s="148">
        <v>1954</v>
      </c>
      <c r="L70" s="149">
        <v>8.3199999999999993E-3</v>
      </c>
      <c r="M70" s="150">
        <v>4.6100000000000004E-3</v>
      </c>
      <c r="N70" s="151">
        <v>0.62058609265182829</v>
      </c>
      <c r="O70" s="27"/>
    </row>
    <row r="71" spans="10:15">
      <c r="J71" s="27"/>
      <c r="K71" s="152">
        <v>1953</v>
      </c>
      <c r="L71" s="153">
        <v>7.9299999999999995E-3</v>
      </c>
      <c r="M71" s="154">
        <v>5.1000000000000004E-3</v>
      </c>
      <c r="N71" s="155">
        <v>0.62506818560982247</v>
      </c>
      <c r="O71" s="27"/>
    </row>
    <row r="72" spans="10:15">
      <c r="J72" s="27"/>
      <c r="K72" s="152">
        <v>1952</v>
      </c>
      <c r="L72" s="153">
        <v>8.26E-3</v>
      </c>
      <c r="M72" s="154">
        <v>5.0800000000000003E-3</v>
      </c>
      <c r="N72" s="155">
        <v>0.61205914741902834</v>
      </c>
      <c r="O72" s="27"/>
    </row>
    <row r="73" spans="10:15">
      <c r="J73" s="27"/>
      <c r="K73" s="152">
        <v>1951</v>
      </c>
      <c r="L73" s="153">
        <v>7.1799999999999998E-3</v>
      </c>
      <c r="M73" s="154">
        <v>4.6800000000000001E-3</v>
      </c>
      <c r="N73" s="155">
        <v>0.62204893759253865</v>
      </c>
      <c r="O73" s="27"/>
    </row>
    <row r="74" spans="10:15">
      <c r="J74" s="27"/>
      <c r="K74" s="152">
        <v>1950</v>
      </c>
      <c r="L74" s="153">
        <v>6.8700000000000002E-3</v>
      </c>
      <c r="M74" s="154">
        <v>4.5199999999999997E-3</v>
      </c>
      <c r="N74" s="155">
        <v>0.62998562615183729</v>
      </c>
      <c r="O74" s="27"/>
    </row>
    <row r="75" spans="10:15">
      <c r="J75" s="27"/>
      <c r="K75" s="152">
        <v>1949</v>
      </c>
      <c r="L75" s="153">
        <v>8.4700000000000001E-3</v>
      </c>
      <c r="M75" s="154">
        <v>3.8999999999999998E-3</v>
      </c>
      <c r="N75" s="155">
        <v>0.62349473925246257</v>
      </c>
      <c r="O75" s="27"/>
    </row>
    <row r="76" spans="10:15">
      <c r="J76" s="27"/>
      <c r="K76" s="152">
        <v>1948</v>
      </c>
      <c r="L76" s="153">
        <v>8.1899999999999994E-3</v>
      </c>
      <c r="M76" s="154">
        <v>4.0499999999999998E-3</v>
      </c>
      <c r="N76" s="155">
        <v>0.62414218294735324</v>
      </c>
      <c r="O76" s="27"/>
    </row>
    <row r="77" spans="10:15">
      <c r="J77" s="27"/>
      <c r="K77" s="152">
        <v>1947</v>
      </c>
      <c r="L77" s="153">
        <v>8.2400000000000008E-3</v>
      </c>
      <c r="M77" s="154">
        <v>3.9300000000000003E-3</v>
      </c>
      <c r="N77" s="155">
        <v>0.62205960926421389</v>
      </c>
      <c r="O77" s="27"/>
    </row>
    <row r="78" spans="10:15">
      <c r="J78" s="27"/>
      <c r="K78" s="152">
        <v>1946</v>
      </c>
      <c r="L78" s="153">
        <v>7.6600000000000001E-3</v>
      </c>
      <c r="M78" s="154">
        <v>3.13E-3</v>
      </c>
      <c r="N78" s="155">
        <v>0.61138511149982055</v>
      </c>
      <c r="O78" s="27"/>
    </row>
    <row r="79" spans="10:15">
      <c r="J79" s="27"/>
      <c r="K79" s="152">
        <v>1945</v>
      </c>
      <c r="L79" s="153">
        <v>7.0299999999999998E-3</v>
      </c>
      <c r="M79" s="154">
        <v>3.9100000000000003E-3</v>
      </c>
      <c r="N79" s="155">
        <v>0.61384376716322775</v>
      </c>
      <c r="O79" s="27"/>
    </row>
    <row r="80" spans="10:15">
      <c r="J80" s="27"/>
      <c r="K80" s="152">
        <v>1944</v>
      </c>
      <c r="L80" s="153">
        <v>8.2799999999999992E-3</v>
      </c>
      <c r="M80" s="154">
        <v>3.2100000000000002E-3</v>
      </c>
      <c r="N80" s="155">
        <v>0.61278999391050371</v>
      </c>
      <c r="O80" s="27"/>
    </row>
    <row r="81" spans="10:15">
      <c r="J81" s="27"/>
      <c r="K81" s="152">
        <v>1943</v>
      </c>
      <c r="L81" s="153">
        <v>7.7999999999999996E-3</v>
      </c>
      <c r="M81" s="154">
        <v>3.62E-3</v>
      </c>
      <c r="N81" s="155">
        <v>0.6097638069725424</v>
      </c>
      <c r="O81" s="27"/>
    </row>
    <row r="82" spans="10:15">
      <c r="J82" s="27"/>
      <c r="K82" s="152">
        <v>1942</v>
      </c>
      <c r="L82" s="153">
        <v>7.4400000000000004E-3</v>
      </c>
      <c r="M82" s="154">
        <v>3.0899999999999999E-3</v>
      </c>
      <c r="N82" s="155">
        <v>0.60836480380625202</v>
      </c>
      <c r="O82" s="27"/>
    </row>
    <row r="83" spans="10:15">
      <c r="J83" s="27"/>
      <c r="K83" s="152">
        <v>1941</v>
      </c>
      <c r="L83" s="153">
        <v>8.2699999999999996E-3</v>
      </c>
      <c r="M83" s="154">
        <v>2.8300000000000001E-3</v>
      </c>
      <c r="N83" s="155">
        <v>0.61877818281958286</v>
      </c>
      <c r="O83" s="27"/>
    </row>
    <row r="84" spans="10:15">
      <c r="J84" s="27"/>
      <c r="K84" s="152">
        <v>1940</v>
      </c>
      <c r="L84" s="153">
        <v>7.1199999999999996E-3</v>
      </c>
      <c r="M84" s="154">
        <v>3.2100000000000002E-3</v>
      </c>
      <c r="N84" s="155">
        <v>0.62562197498317251</v>
      </c>
      <c r="O84" s="27"/>
    </row>
    <row r="85" spans="10:15">
      <c r="J85" s="27"/>
      <c r="K85" s="152">
        <v>1939</v>
      </c>
      <c r="L85" s="153">
        <v>7.7200000000000003E-3</v>
      </c>
      <c r="M85" s="154">
        <v>3.2100000000000002E-3</v>
      </c>
      <c r="N85" s="155">
        <v>0.62879772714665183</v>
      </c>
      <c r="O85" s="27"/>
    </row>
    <row r="86" spans="10:15">
      <c r="J86" s="27"/>
      <c r="K86" s="152">
        <v>1938</v>
      </c>
      <c r="L86" s="153">
        <v>7.1799999999999998E-3</v>
      </c>
      <c r="M86" s="154">
        <v>3.8800000000000002E-3</v>
      </c>
      <c r="N86" s="155">
        <v>0.63166673351340474</v>
      </c>
      <c r="O86" s="27"/>
    </row>
    <row r="87" spans="10:15">
      <c r="J87" s="27"/>
      <c r="K87" s="152">
        <v>1937</v>
      </c>
      <c r="L87" s="153">
        <v>7.43E-3</v>
      </c>
      <c r="M87" s="154">
        <v>3.7000000000000002E-3</v>
      </c>
      <c r="N87" s="155">
        <v>0.63338821981602644</v>
      </c>
      <c r="O87" s="27"/>
    </row>
    <row r="88" spans="10:15">
      <c r="J88" s="27"/>
      <c r="K88" s="152">
        <v>1936</v>
      </c>
      <c r="L88" s="153">
        <v>7.8399999999999997E-3</v>
      </c>
      <c r="M88" s="154">
        <v>4.3499999999999997E-3</v>
      </c>
      <c r="N88" s="155">
        <v>0.63716453001303153</v>
      </c>
      <c r="O88" s="27"/>
    </row>
    <row r="89" spans="10:15">
      <c r="J89" s="27"/>
      <c r="K89" s="152">
        <v>1935</v>
      </c>
      <c r="L89" s="153">
        <v>8.4600000000000005E-3</v>
      </c>
      <c r="M89" s="154">
        <v>4.1200000000000004E-3</v>
      </c>
      <c r="N89" s="155">
        <v>0.634301432109594</v>
      </c>
      <c r="O89" s="27"/>
    </row>
    <row r="90" spans="10:15">
      <c r="J90" s="27"/>
      <c r="K90" s="152">
        <v>1934</v>
      </c>
      <c r="L90" s="153">
        <v>7.9000000000000008E-3</v>
      </c>
      <c r="M90" s="154">
        <v>3.5999999999999999E-3</v>
      </c>
      <c r="N90" s="155">
        <v>0.63026355154751967</v>
      </c>
      <c r="O90" s="27"/>
    </row>
    <row r="91" spans="10:15">
      <c r="J91" s="27"/>
      <c r="K91" s="152">
        <v>1933</v>
      </c>
      <c r="L91" s="153">
        <v>8.5599999999999999E-3</v>
      </c>
      <c r="M91" s="154">
        <v>4.0200000000000001E-3</v>
      </c>
      <c r="N91" s="155">
        <v>0.62252414244567755</v>
      </c>
      <c r="O91" s="27"/>
    </row>
    <row r="92" spans="10:15">
      <c r="J92" s="27"/>
      <c r="K92" s="152">
        <v>1932</v>
      </c>
      <c r="L92" s="153">
        <v>7.9500000000000005E-3</v>
      </c>
      <c r="M92" s="154">
        <v>3.7399999999999998E-3</v>
      </c>
      <c r="N92" s="155">
        <v>0.62962380358435122</v>
      </c>
      <c r="O92" s="27"/>
    </row>
    <row r="93" spans="10:15">
      <c r="J93" s="27"/>
      <c r="K93" s="152">
        <v>1931</v>
      </c>
      <c r="L93" s="153">
        <v>7.5100000000000002E-3</v>
      </c>
      <c r="M93" s="154">
        <v>4.2100000000000002E-3</v>
      </c>
      <c r="N93" s="155">
        <v>0.62848195946387497</v>
      </c>
      <c r="O93" s="27"/>
    </row>
    <row r="94" spans="10:15">
      <c r="J94" s="27"/>
      <c r="K94" s="152">
        <v>1930</v>
      </c>
      <c r="L94" s="153">
        <v>7.3699999999999998E-3</v>
      </c>
      <c r="M94" s="154">
        <v>3.64E-3</v>
      </c>
      <c r="N94" s="155">
        <v>0.6453413901701841</v>
      </c>
      <c r="O94" s="27"/>
    </row>
    <row r="95" spans="10:15">
      <c r="J95" s="27"/>
      <c r="K95" s="152">
        <v>1929</v>
      </c>
      <c r="L95" s="153">
        <v>8.09E-3</v>
      </c>
      <c r="M95" s="154">
        <v>4.0899999999999999E-3</v>
      </c>
      <c r="N95" s="155">
        <v>0.64434160599482726</v>
      </c>
      <c r="O95" s="27"/>
    </row>
    <row r="96" spans="10:15">
      <c r="J96" s="27"/>
      <c r="K96" s="152">
        <v>1928</v>
      </c>
      <c r="L96" s="153">
        <v>6.94E-3</v>
      </c>
      <c r="M96" s="154">
        <v>5.7800000000000004E-3</v>
      </c>
      <c r="N96" s="155">
        <v>0.63429777858765923</v>
      </c>
      <c r="O96" s="27"/>
    </row>
    <row r="97" spans="10:15">
      <c r="J97" s="27"/>
      <c r="K97" s="152">
        <v>1927</v>
      </c>
      <c r="L97" s="153">
        <v>7.0600000000000003E-3</v>
      </c>
      <c r="M97" s="154">
        <v>4.5500000000000002E-3</v>
      </c>
      <c r="N97" s="155">
        <v>0.63335954586223986</v>
      </c>
      <c r="O97" s="27"/>
    </row>
    <row r="98" spans="10:15">
      <c r="J98" s="27"/>
      <c r="K98" s="152">
        <v>1926</v>
      </c>
      <c r="L98" s="153">
        <v>7.1000000000000004E-3</v>
      </c>
      <c r="M98" s="154">
        <v>6.4900000000000001E-3</v>
      </c>
      <c r="N98" s="155">
        <v>0.63395020072177988</v>
      </c>
      <c r="O98" s="27"/>
    </row>
    <row r="99" spans="10:15">
      <c r="J99" s="27"/>
      <c r="K99" s="152">
        <v>1925</v>
      </c>
      <c r="L99" s="153">
        <v>8.7100000000000007E-3</v>
      </c>
      <c r="M99" s="154">
        <v>3.63E-3</v>
      </c>
      <c r="N99" s="155">
        <v>0.63991226690631375</v>
      </c>
      <c r="O99" s="27"/>
    </row>
    <row r="100" spans="10:15">
      <c r="J100" s="27"/>
      <c r="K100" s="152">
        <v>1924</v>
      </c>
      <c r="L100" s="153">
        <v>7.9799999999999992E-3</v>
      </c>
      <c r="M100" s="154">
        <v>5.7299999999999999E-3</v>
      </c>
      <c r="N100" s="155">
        <v>0.63266617713708795</v>
      </c>
      <c r="O100" s="27"/>
    </row>
    <row r="101" spans="10:15">
      <c r="J101" s="27"/>
      <c r="K101" s="152">
        <v>1923</v>
      </c>
      <c r="L101" s="153">
        <v>8.4600000000000005E-3</v>
      </c>
      <c r="M101" s="154">
        <v>6.3699999999999998E-3</v>
      </c>
      <c r="N101" s="155">
        <v>0.63459686130261184</v>
      </c>
      <c r="O101" s="27"/>
    </row>
    <row r="102" spans="10:15">
      <c r="J102" s="27"/>
      <c r="K102" s="152">
        <v>1922</v>
      </c>
      <c r="L102" s="153">
        <v>8.4600000000000005E-3</v>
      </c>
      <c r="M102" s="154">
        <v>6.4999999999999997E-3</v>
      </c>
      <c r="N102" s="155">
        <v>0.63590797927948173</v>
      </c>
      <c r="O102" s="27"/>
    </row>
    <row r="103" spans="10:15">
      <c r="J103" s="27"/>
      <c r="K103" s="152">
        <v>1921</v>
      </c>
      <c r="L103" s="153">
        <v>7.7299999999999999E-3</v>
      </c>
      <c r="M103" s="154">
        <v>6.8500000000000002E-3</v>
      </c>
      <c r="N103" s="155">
        <v>0.63364204768489862</v>
      </c>
      <c r="O103" s="27"/>
    </row>
    <row r="104" spans="10:15">
      <c r="J104" s="27"/>
      <c r="K104" s="152">
        <v>1920</v>
      </c>
      <c r="L104" s="153">
        <v>7.8799999999999999E-3</v>
      </c>
      <c r="M104" s="154">
        <v>6.3200000000000001E-3</v>
      </c>
      <c r="N104" s="155">
        <v>0.61879423703684244</v>
      </c>
      <c r="O104" s="27"/>
    </row>
    <row r="105" spans="10:15">
      <c r="J105" s="27"/>
      <c r="K105" s="152">
        <v>1919</v>
      </c>
      <c r="L105" s="153">
        <v>8.4399999999999996E-3</v>
      </c>
      <c r="M105" s="154">
        <v>6.3200000000000001E-3</v>
      </c>
      <c r="N105" s="155">
        <v>0.6057577529518452</v>
      </c>
      <c r="O105" s="27"/>
    </row>
    <row r="106" spans="10:15">
      <c r="J106" s="27"/>
      <c r="K106" s="152">
        <v>1918</v>
      </c>
      <c r="L106" s="153">
        <v>8.5699999999999995E-3</v>
      </c>
      <c r="M106" s="154">
        <v>6.0600000000000003E-3</v>
      </c>
      <c r="N106" s="155">
        <v>0.59662386613744456</v>
      </c>
      <c r="O106" s="27"/>
    </row>
    <row r="107" spans="10:15">
      <c r="J107" s="27"/>
      <c r="K107" s="152">
        <v>1917</v>
      </c>
      <c r="L107" s="153">
        <v>8.5100000000000002E-3</v>
      </c>
      <c r="M107" s="154">
        <v>6.2399999999999999E-3</v>
      </c>
      <c r="N107" s="155">
        <v>0.59297108097372797</v>
      </c>
      <c r="O107" s="27"/>
    </row>
    <row r="108" spans="10:15">
      <c r="J108" s="27"/>
      <c r="K108" s="152">
        <v>1916</v>
      </c>
      <c r="L108" s="153">
        <v>7.8700000000000003E-3</v>
      </c>
      <c r="M108" s="154">
        <v>6.9100000000000003E-3</v>
      </c>
      <c r="N108" s="155">
        <v>0.59273368733730503</v>
      </c>
      <c r="O108" s="27"/>
    </row>
    <row r="109" spans="10:15">
      <c r="J109" s="27"/>
      <c r="K109" s="152">
        <v>1915</v>
      </c>
      <c r="L109" s="153">
        <v>8.7399999999999995E-3</v>
      </c>
      <c r="M109" s="154">
        <v>7.3299999999999997E-3</v>
      </c>
      <c r="N109" s="155">
        <v>0.59686208965221565</v>
      </c>
      <c r="O109" s="27"/>
    </row>
    <row r="110" spans="10:15">
      <c r="J110" s="27"/>
      <c r="K110" s="152">
        <v>1914</v>
      </c>
      <c r="L110" s="153">
        <v>7.6800000000000002E-3</v>
      </c>
      <c r="M110" s="154">
        <v>7.1199999999999996E-3</v>
      </c>
      <c r="N110" s="155">
        <v>0.59899410398225483</v>
      </c>
      <c r="O110" s="27"/>
    </row>
    <row r="111" spans="10:15">
      <c r="J111" s="27"/>
      <c r="K111" s="152">
        <v>1913</v>
      </c>
      <c r="L111" s="153">
        <v>6.8500000000000002E-3</v>
      </c>
      <c r="M111" s="154">
        <v>7.6299999999999996E-3</v>
      </c>
      <c r="N111" s="155">
        <v>0.60355411625998578</v>
      </c>
      <c r="O111" s="27"/>
    </row>
    <row r="112" spans="10:15">
      <c r="J112" s="27"/>
      <c r="K112" s="152">
        <v>1912</v>
      </c>
      <c r="L112" s="153">
        <v>8.2100000000000003E-3</v>
      </c>
      <c r="M112" s="154">
        <v>7.6699999999999997E-3</v>
      </c>
      <c r="N112" s="155">
        <v>0.61143744755596452</v>
      </c>
      <c r="O112" s="27"/>
    </row>
    <row r="113" spans="10:15">
      <c r="J113" s="27"/>
      <c r="K113" s="152">
        <v>1911</v>
      </c>
      <c r="L113" s="153">
        <v>7.7200000000000003E-3</v>
      </c>
      <c r="M113" s="154">
        <v>8.9599999999999992E-3</v>
      </c>
      <c r="N113" s="155">
        <v>0.61018706075309614</v>
      </c>
      <c r="O113" s="27"/>
    </row>
    <row r="114" spans="10:15">
      <c r="J114" s="27"/>
      <c r="K114" s="152">
        <v>1910</v>
      </c>
      <c r="L114" s="153">
        <v>7.5100000000000002E-3</v>
      </c>
      <c r="M114" s="154">
        <v>8.4899999999999993E-3</v>
      </c>
      <c r="N114" s="155">
        <v>0.59414645355671425</v>
      </c>
      <c r="O114" s="27"/>
    </row>
    <row r="115" spans="10:15">
      <c r="J115" s="27"/>
      <c r="K115" s="152">
        <v>1909</v>
      </c>
      <c r="L115" s="153">
        <v>7.4000000000000003E-3</v>
      </c>
      <c r="M115" s="154">
        <v>8.3400000000000002E-3</v>
      </c>
      <c r="N115" s="155">
        <v>0.58622327537320773</v>
      </c>
      <c r="O115" s="27"/>
    </row>
    <row r="116" spans="10:15">
      <c r="J116" s="27"/>
      <c r="K116" s="152">
        <v>1908</v>
      </c>
      <c r="L116" s="153">
        <v>8.3700000000000007E-3</v>
      </c>
      <c r="M116" s="154">
        <v>8.4700000000000001E-3</v>
      </c>
      <c r="N116" s="155">
        <v>0.58205888636720593</v>
      </c>
      <c r="O116" s="27"/>
    </row>
    <row r="117" spans="10:15">
      <c r="J117" s="27"/>
      <c r="K117" s="152">
        <v>1907</v>
      </c>
      <c r="L117" s="153">
        <v>8.4600000000000005E-3</v>
      </c>
      <c r="M117" s="154">
        <v>8.1899999999999994E-3</v>
      </c>
      <c r="N117" s="155">
        <v>0.58758452425627394</v>
      </c>
      <c r="O117" s="27"/>
    </row>
    <row r="118" spans="10:15">
      <c r="J118" s="27"/>
      <c r="K118" s="152">
        <v>1906</v>
      </c>
      <c r="L118" s="153">
        <v>8.6999999999999994E-3</v>
      </c>
      <c r="M118" s="154">
        <v>8.09E-3</v>
      </c>
      <c r="N118" s="155">
        <v>0.5892765865982359</v>
      </c>
      <c r="O118" s="27"/>
    </row>
    <row r="119" spans="10:15">
      <c r="J119" s="27"/>
      <c r="K119" s="152">
        <v>1905</v>
      </c>
      <c r="L119" s="153">
        <v>7.5599999999999999E-3</v>
      </c>
      <c r="M119" s="154">
        <v>8.9099999999999995E-3</v>
      </c>
      <c r="N119" s="155">
        <v>0.59270865054267274</v>
      </c>
      <c r="O119" s="27"/>
    </row>
    <row r="120" spans="10:15">
      <c r="J120" s="27"/>
      <c r="K120" s="152">
        <v>1904</v>
      </c>
      <c r="L120" s="153">
        <v>8.6599999999999993E-3</v>
      </c>
      <c r="M120" s="154">
        <v>8.4899999999999993E-3</v>
      </c>
      <c r="N120" s="155">
        <v>0.59068221336491056</v>
      </c>
      <c r="O120" s="27"/>
    </row>
    <row r="121" spans="10:15">
      <c r="J121" s="27"/>
      <c r="K121" s="152">
        <v>1903</v>
      </c>
      <c r="L121" s="153">
        <v>8.3999999999999995E-3</v>
      </c>
      <c r="M121" s="154">
        <v>8.6899999999999998E-3</v>
      </c>
      <c r="N121" s="155">
        <v>0.60580535888369647</v>
      </c>
      <c r="O121" s="27"/>
    </row>
    <row r="122" spans="10:15">
      <c r="J122" s="27"/>
      <c r="K122" s="152">
        <v>1902</v>
      </c>
      <c r="L122" s="153">
        <v>8.5299999999999994E-3</v>
      </c>
      <c r="M122" s="154">
        <v>8.4700000000000001E-3</v>
      </c>
      <c r="N122" s="155">
        <v>0.60820426371063119</v>
      </c>
      <c r="O122" s="27"/>
    </row>
    <row r="123" spans="10:15">
      <c r="J123" s="27"/>
      <c r="K123" s="152">
        <v>1901</v>
      </c>
      <c r="L123" s="153">
        <v>7.4999999999999997E-3</v>
      </c>
      <c r="M123" s="154">
        <v>9.7300000000000008E-3</v>
      </c>
      <c r="N123" s="155">
        <v>0.61607852440839672</v>
      </c>
      <c r="O123" s="27"/>
    </row>
    <row r="124" spans="10:15">
      <c r="J124" s="27"/>
      <c r="K124" s="156">
        <v>1900</v>
      </c>
      <c r="L124" s="157">
        <v>8.5100000000000002E-3</v>
      </c>
      <c r="M124" s="158">
        <v>1.18E-2</v>
      </c>
      <c r="N124" s="159">
        <v>0.62240117636359993</v>
      </c>
      <c r="O124" s="27"/>
    </row>
    <row r="125" spans="10:15">
      <c r="J125" s="27"/>
      <c r="K125" s="156">
        <v>1899</v>
      </c>
      <c r="L125" s="157">
        <v>8.1200000000000005E-3</v>
      </c>
      <c r="M125" s="158">
        <v>1.24E-2</v>
      </c>
      <c r="N125" s="159">
        <v>0.62433408432777016</v>
      </c>
      <c r="O125" s="27"/>
    </row>
    <row r="126" spans="10:15">
      <c r="J126" s="27"/>
      <c r="K126" s="156">
        <v>1898</v>
      </c>
      <c r="L126" s="157">
        <v>8.43E-3</v>
      </c>
      <c r="M126" s="158">
        <v>1.2359999999999999E-2</v>
      </c>
      <c r="N126" s="159">
        <v>0.61410071458539517</v>
      </c>
      <c r="O126" s="27"/>
    </row>
    <row r="127" spans="10:15">
      <c r="J127" s="27"/>
      <c r="K127" s="156">
        <v>1897</v>
      </c>
      <c r="L127" s="157">
        <v>8.4700000000000001E-3</v>
      </c>
      <c r="M127" s="158">
        <v>1.1849999999999999E-2</v>
      </c>
      <c r="N127" s="159">
        <v>0.63424125810592491</v>
      </c>
      <c r="O127" s="27"/>
    </row>
    <row r="128" spans="10:15">
      <c r="J128" s="27"/>
      <c r="K128" s="156">
        <v>1896</v>
      </c>
      <c r="L128" s="157">
        <v>8.5000000000000006E-3</v>
      </c>
      <c r="M128" s="158">
        <v>1.022E-2</v>
      </c>
      <c r="N128" s="159">
        <v>0.63542684787064052</v>
      </c>
      <c r="O128" s="27"/>
    </row>
    <row r="129" spans="10:15">
      <c r="J129" s="27"/>
      <c r="K129" s="156">
        <v>1895</v>
      </c>
      <c r="L129" s="157">
        <v>7.7099999999999998E-3</v>
      </c>
      <c r="M129" s="158">
        <v>1.051E-2</v>
      </c>
      <c r="N129" s="159">
        <v>0.64247589255944493</v>
      </c>
      <c r="O129" s="27"/>
    </row>
    <row r="130" spans="10:15">
      <c r="J130" s="27"/>
      <c r="K130" s="156">
        <v>1894</v>
      </c>
      <c r="L130" s="157">
        <v>7.0000000000000001E-3</v>
      </c>
      <c r="M130" s="158">
        <v>9.2300000000000004E-3</v>
      </c>
      <c r="N130" s="159">
        <v>0.66033593532844681</v>
      </c>
      <c r="O130" s="27"/>
    </row>
    <row r="131" spans="10:15">
      <c r="J131" s="27"/>
      <c r="K131" s="156">
        <v>1893</v>
      </c>
      <c r="L131" s="157">
        <v>8.6599999999999993E-3</v>
      </c>
      <c r="M131" s="158">
        <v>1.0030000000000001E-2</v>
      </c>
      <c r="N131" s="159">
        <v>0.63543387292575071</v>
      </c>
      <c r="O131" s="27"/>
    </row>
    <row r="132" spans="10:15">
      <c r="J132" s="27"/>
      <c r="K132" s="156">
        <v>1892</v>
      </c>
      <c r="L132" s="157">
        <v>7.2899999999999996E-3</v>
      </c>
      <c r="M132" s="158">
        <v>7.9399999999999991E-3</v>
      </c>
      <c r="N132" s="159">
        <v>0.60242861780270918</v>
      </c>
      <c r="O132" s="27"/>
    </row>
    <row r="133" spans="10:15">
      <c r="J133" s="27"/>
      <c r="K133" s="156">
        <v>1891</v>
      </c>
      <c r="L133" s="157">
        <v>8.2000000000000007E-3</v>
      </c>
      <c r="M133" s="158">
        <v>1.136E-2</v>
      </c>
      <c r="N133" s="159">
        <v>0.61135040701876875</v>
      </c>
      <c r="O133" s="27"/>
    </row>
    <row r="134" spans="10:15">
      <c r="J134" s="27"/>
      <c r="K134" s="156">
        <v>1890</v>
      </c>
      <c r="L134" s="157">
        <v>7.3099999999999997E-3</v>
      </c>
      <c r="M134" s="158">
        <v>1.064E-2</v>
      </c>
      <c r="N134" s="159">
        <v>0.62077986245787553</v>
      </c>
      <c r="O134" s="27"/>
    </row>
    <row r="135" spans="10:15">
      <c r="J135" s="27"/>
      <c r="K135" s="156">
        <v>1889</v>
      </c>
      <c r="L135" s="157">
        <v>7.8700000000000003E-3</v>
      </c>
      <c r="M135" s="158">
        <v>8.9800000000000001E-3</v>
      </c>
      <c r="N135" s="159">
        <v>0.61803606119797849</v>
      </c>
      <c r="O135" s="27"/>
    </row>
    <row r="136" spans="10:15">
      <c r="J136" s="27"/>
      <c r="K136" s="156">
        <v>1888</v>
      </c>
      <c r="L136" s="157">
        <v>7.2399999999999999E-3</v>
      </c>
      <c r="M136" s="158">
        <v>1.017E-2</v>
      </c>
      <c r="N136" s="159">
        <v>0.5925283599046669</v>
      </c>
      <c r="O136" s="27"/>
    </row>
    <row r="137" spans="10:15">
      <c r="J137" s="27"/>
      <c r="K137" s="156">
        <v>1887</v>
      </c>
      <c r="L137" s="157">
        <v>8.1799999999999998E-3</v>
      </c>
      <c r="M137" s="158">
        <v>9.1500000000000001E-3</v>
      </c>
      <c r="N137" s="159">
        <v>0.62679711141530836</v>
      </c>
      <c r="O137" s="27"/>
    </row>
    <row r="138" spans="10:15">
      <c r="J138" s="27"/>
      <c r="K138" s="156">
        <v>1886</v>
      </c>
      <c r="L138" s="157">
        <v>8.6999999999999994E-3</v>
      </c>
      <c r="M138" s="158">
        <v>3.9199999999999999E-3</v>
      </c>
      <c r="N138" s="159">
        <v>0.60696572953389882</v>
      </c>
      <c r="O138" s="27"/>
    </row>
    <row r="139" spans="10:15">
      <c r="J139" s="27"/>
      <c r="K139" s="156">
        <v>1885</v>
      </c>
      <c r="L139" s="157">
        <v>7.6899999999999998E-3</v>
      </c>
      <c r="M139" s="158">
        <v>5.0000000000000001E-3</v>
      </c>
      <c r="N139" s="159">
        <v>0.60162615278637166</v>
      </c>
      <c r="O139" s="27"/>
    </row>
    <row r="140" spans="10:15">
      <c r="J140" s="27"/>
      <c r="K140" s="156">
        <v>1884</v>
      </c>
      <c r="L140" s="157">
        <v>7.28E-3</v>
      </c>
      <c r="M140" s="158">
        <v>4.0800000000000003E-3</v>
      </c>
      <c r="N140" s="159">
        <v>0.60297948620698949</v>
      </c>
      <c r="O140" s="27"/>
    </row>
    <row r="141" spans="10:15">
      <c r="J141" s="27"/>
      <c r="K141" s="156">
        <v>1883</v>
      </c>
      <c r="L141" s="157">
        <v>8.5599999999999999E-3</v>
      </c>
      <c r="M141" s="160">
        <v>7.8899999999999994E-3</v>
      </c>
      <c r="N141" s="159">
        <v>0.61060953954663588</v>
      </c>
      <c r="O141" s="27"/>
    </row>
    <row r="142" spans="10:15">
      <c r="J142" s="27"/>
      <c r="K142" s="156">
        <v>1882</v>
      </c>
      <c r="L142" s="157">
        <v>7.1999999999999998E-3</v>
      </c>
      <c r="M142" s="160">
        <v>4.5399999999999998E-3</v>
      </c>
      <c r="N142" s="159">
        <v>0.60180572505863927</v>
      </c>
      <c r="O142" s="27"/>
    </row>
    <row r="143" spans="10:15">
      <c r="J143" s="27"/>
      <c r="K143" s="156">
        <v>1881</v>
      </c>
      <c r="L143" s="157">
        <v>8.5000000000000006E-3</v>
      </c>
      <c r="M143" s="160">
        <v>5.7000000000000002E-3</v>
      </c>
      <c r="N143" s="159">
        <v>0.60430049355005178</v>
      </c>
      <c r="O143" s="27"/>
    </row>
    <row r="144" spans="10:15">
      <c r="J144" s="27"/>
      <c r="K144" s="156">
        <v>1880</v>
      </c>
      <c r="L144" s="157">
        <v>7.0299999999999998E-3</v>
      </c>
      <c r="M144" s="160">
        <v>7.9100000000000004E-3</v>
      </c>
      <c r="N144" s="159">
        <v>0.59127813537652762</v>
      </c>
      <c r="O144" s="27"/>
    </row>
    <row r="145" spans="10:15">
      <c r="J145" s="27"/>
      <c r="K145" s="156">
        <v>1879</v>
      </c>
      <c r="L145" s="157">
        <v>7.1199999999999996E-3</v>
      </c>
      <c r="M145" s="160">
        <v>5.2599999999999999E-3</v>
      </c>
      <c r="N145" s="159">
        <v>0.5971329299521968</v>
      </c>
      <c r="O145" s="27"/>
    </row>
    <row r="146" spans="10:15">
      <c r="J146" s="27"/>
      <c r="K146" s="156">
        <v>1878</v>
      </c>
      <c r="L146" s="157">
        <v>8.4799999999999997E-3</v>
      </c>
      <c r="M146" s="160">
        <v>9.2599999999999991E-3</v>
      </c>
      <c r="N146" s="159">
        <v>0.59477149019463471</v>
      </c>
      <c r="O146" s="27"/>
    </row>
    <row r="147" spans="10:15">
      <c r="J147" s="27"/>
      <c r="K147" s="156">
        <v>1877</v>
      </c>
      <c r="L147" s="157">
        <v>8.4700000000000001E-3</v>
      </c>
      <c r="M147" s="160">
        <v>8.3499999999999998E-3</v>
      </c>
      <c r="N147" s="159">
        <v>0.60786212781837823</v>
      </c>
      <c r="O147" s="27"/>
    </row>
    <row r="148" spans="10:15">
      <c r="J148" s="27"/>
      <c r="K148" s="156">
        <v>1876</v>
      </c>
      <c r="L148" s="157">
        <v>7.2100000000000003E-3</v>
      </c>
      <c r="M148" s="160">
        <v>8.1700000000000002E-3</v>
      </c>
      <c r="N148" s="159">
        <v>0.60278966715385351</v>
      </c>
      <c r="O148" s="27"/>
    </row>
    <row r="149" spans="10:15">
      <c r="J149" s="27"/>
      <c r="K149" s="27"/>
      <c r="L149" s="46"/>
      <c r="M149" s="46"/>
      <c r="N149" s="46"/>
      <c r="O149" s="27"/>
    </row>
    <row r="311" spans="11:11">
      <c r="K311" s="10"/>
    </row>
  </sheetData>
  <sheetProtection sheet="1" objects="1" scenarios="1" selectLockedCells="1"/>
  <mergeCells count="65">
    <mergeCell ref="C52:I52"/>
    <mergeCell ref="C51:I51"/>
    <mergeCell ref="C53:I53"/>
    <mergeCell ref="C54:I54"/>
    <mergeCell ref="C55:I55"/>
    <mergeCell ref="C46:I46"/>
    <mergeCell ref="C47:I47"/>
    <mergeCell ref="C48:I48"/>
    <mergeCell ref="C49:I49"/>
    <mergeCell ref="C50:I50"/>
    <mergeCell ref="C41:I41"/>
    <mergeCell ref="C42:I42"/>
    <mergeCell ref="C44:I44"/>
    <mergeCell ref="C43:I43"/>
    <mergeCell ref="C45:I45"/>
    <mergeCell ref="G8:I9"/>
    <mergeCell ref="G10:I11"/>
    <mergeCell ref="B16:I16"/>
    <mergeCell ref="C19:I19"/>
    <mergeCell ref="C20:I20"/>
    <mergeCell ref="B13:E14"/>
    <mergeCell ref="F13:I14"/>
    <mergeCell ref="C17:I17"/>
    <mergeCell ref="C18:I18"/>
    <mergeCell ref="B40:I40"/>
    <mergeCell ref="C27:I27"/>
    <mergeCell ref="C28:I28"/>
    <mergeCell ref="C21:I21"/>
    <mergeCell ref="C23:I23"/>
    <mergeCell ref="C26:I26"/>
    <mergeCell ref="C35:I35"/>
    <mergeCell ref="C37:I37"/>
    <mergeCell ref="C38:I38"/>
    <mergeCell ref="R5:S5"/>
    <mergeCell ref="R6:S6"/>
    <mergeCell ref="C36:I36"/>
    <mergeCell ref="K1:N1"/>
    <mergeCell ref="C29:I29"/>
    <mergeCell ref="C30:I30"/>
    <mergeCell ref="C31:I31"/>
    <mergeCell ref="C34:I34"/>
    <mergeCell ref="C32:I32"/>
    <mergeCell ref="C33:I33"/>
    <mergeCell ref="B1:I1"/>
    <mergeCell ref="C22:I22"/>
    <mergeCell ref="C25:I25"/>
    <mergeCell ref="C8:E9"/>
    <mergeCell ref="C10:E11"/>
    <mergeCell ref="C24:I24"/>
    <mergeCell ref="R7:S7"/>
    <mergeCell ref="R8:S8"/>
    <mergeCell ref="F8:F9"/>
    <mergeCell ref="F10:F11"/>
    <mergeCell ref="P1:Q1"/>
    <mergeCell ref="R1:S1"/>
    <mergeCell ref="P2:Q2"/>
    <mergeCell ref="P3:Q3"/>
    <mergeCell ref="R2:S2"/>
    <mergeCell ref="R3:S3"/>
    <mergeCell ref="P4:Q4"/>
    <mergeCell ref="P5:Q5"/>
    <mergeCell ref="P6:Q6"/>
    <mergeCell ref="P7:Q7"/>
    <mergeCell ref="P8:Q8"/>
    <mergeCell ref="R4:S4"/>
  </mergeCells>
  <pageMargins left="0.7" right="0.7" top="0.75" bottom="0.75" header="0.3" footer="0.3"/>
  <ignoredErrors>
    <ignoredError sqref="C6:H6 B9 C10 F13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19F11-CDC2-BB45-B7CB-15337E79370D}">
  <sheetPr codeName="Sheet1"/>
  <dimension ref="A1:U311"/>
  <sheetViews>
    <sheetView tabSelected="1" zoomScale="150" zoomScaleNormal="150" workbookViewId="0">
      <pane ySplit="1" topLeftCell="A2" activePane="bottomLeft" state="frozen"/>
      <selection pane="bottomLeft" activeCell="B3" sqref="B3"/>
    </sheetView>
  </sheetViews>
  <sheetFormatPr defaultColWidth="10.8515625" defaultRowHeight="15" customHeight="1"/>
  <cols>
    <col min="1" max="1" width="2.7109375" style="1" customWidth="1"/>
    <col min="2" max="9" width="9.6171875" style="1" customWidth="1"/>
    <col min="10" max="10" width="2.7109375" style="1" customWidth="1"/>
    <col min="11" max="11" width="8.01171875" style="1" customWidth="1"/>
    <col min="12" max="13" width="9" style="2" customWidth="1"/>
    <col min="14" max="14" width="9" style="7" customWidth="1"/>
    <col min="15" max="15" width="2.7109375" style="1" customWidth="1"/>
    <col min="16" max="19" width="10.8515625" style="1"/>
    <col min="20" max="20" width="2.7109375" style="1" customWidth="1"/>
    <col min="21" max="21" width="10.8515625" style="7"/>
    <col min="22" max="16384" width="10.8515625" style="1"/>
  </cols>
  <sheetData>
    <row r="1" spans="1:21" ht="15" customHeight="1" thickBot="1">
      <c r="A1" s="64"/>
      <c r="B1" s="244" t="s">
        <v>0</v>
      </c>
      <c r="C1" s="244"/>
      <c r="D1" s="244"/>
      <c r="E1" s="244"/>
      <c r="F1" s="244"/>
      <c r="G1" s="244"/>
      <c r="H1" s="244"/>
      <c r="I1" s="244"/>
      <c r="J1" s="64"/>
      <c r="K1" s="291" t="s">
        <v>79</v>
      </c>
      <c r="L1" s="292"/>
      <c r="M1" s="292"/>
      <c r="N1" s="293"/>
      <c r="O1" s="64"/>
      <c r="P1" s="245" t="s">
        <v>80</v>
      </c>
      <c r="Q1" s="246"/>
      <c r="R1" s="245" t="s">
        <v>77</v>
      </c>
      <c r="S1" s="246"/>
      <c r="T1" s="137"/>
      <c r="U1" s="6"/>
    </row>
    <row r="2" spans="1:21" ht="15" customHeight="1" thickBot="1">
      <c r="A2" s="122"/>
      <c r="B2" s="56" t="s">
        <v>33</v>
      </c>
      <c r="C2" s="57" t="s">
        <v>1</v>
      </c>
      <c r="D2" s="57" t="s">
        <v>37</v>
      </c>
      <c r="E2" s="58" t="s">
        <v>2</v>
      </c>
      <c r="F2" s="58" t="s">
        <v>3</v>
      </c>
      <c r="G2" s="58" t="s">
        <v>4</v>
      </c>
      <c r="H2" s="57" t="s">
        <v>5</v>
      </c>
      <c r="I2" s="59" t="s">
        <v>6</v>
      </c>
      <c r="J2" s="122"/>
      <c r="K2" s="68" t="s">
        <v>8</v>
      </c>
      <c r="L2" s="69" t="s">
        <v>9</v>
      </c>
      <c r="M2" s="70" t="s">
        <v>10</v>
      </c>
      <c r="N2" s="71" t="s">
        <v>14</v>
      </c>
      <c r="O2" s="64"/>
      <c r="P2" s="247" t="s">
        <v>70</v>
      </c>
      <c r="Q2" s="248"/>
      <c r="R2" s="249" t="s">
        <v>153</v>
      </c>
      <c r="S2" s="250"/>
      <c r="T2" s="64"/>
    </row>
    <row r="3" spans="1:21" ht="15" customHeight="1" thickBot="1">
      <c r="A3" s="123"/>
      <c r="B3" s="31">
        <v>0</v>
      </c>
      <c r="C3" s="32">
        <v>0</v>
      </c>
      <c r="D3" s="32">
        <v>0</v>
      </c>
      <c r="E3" s="65">
        <f>D3-F3-G3-I6</f>
        <v>0</v>
      </c>
      <c r="F3" s="32">
        <v>0</v>
      </c>
      <c r="G3" s="32">
        <v>0</v>
      </c>
      <c r="H3" s="32">
        <v>0</v>
      </c>
      <c r="I3" s="34">
        <v>0</v>
      </c>
      <c r="J3" s="123"/>
      <c r="K3" s="91">
        <v>2021</v>
      </c>
      <c r="L3" s="88">
        <v>6.2100000000000002E-3</v>
      </c>
      <c r="M3" s="77">
        <v>1.159E-2</v>
      </c>
      <c r="N3" s="78">
        <v>0.54080254988433851</v>
      </c>
      <c r="O3" s="64"/>
      <c r="P3" s="251" t="s">
        <v>71</v>
      </c>
      <c r="Q3" s="252"/>
      <c r="R3" s="253" t="s">
        <v>154</v>
      </c>
      <c r="S3" s="254"/>
      <c r="T3" s="64"/>
    </row>
    <row r="4" spans="1:21" ht="15" customHeight="1" thickBot="1">
      <c r="A4" s="64"/>
      <c r="B4" s="64"/>
      <c r="C4" s="122"/>
      <c r="D4" s="122"/>
      <c r="E4" s="122"/>
      <c r="F4" s="122"/>
      <c r="G4" s="122"/>
      <c r="H4" s="122"/>
      <c r="I4" s="122"/>
      <c r="J4" s="64"/>
      <c r="K4" s="92">
        <v>2020</v>
      </c>
      <c r="L4" s="89">
        <v>6.0400000000000002E-3</v>
      </c>
      <c r="M4" s="72">
        <v>1.234E-2</v>
      </c>
      <c r="N4" s="79">
        <v>0.53523024944716768</v>
      </c>
      <c r="O4" s="64"/>
      <c r="P4" s="251" t="s">
        <v>72</v>
      </c>
      <c r="Q4" s="252"/>
      <c r="R4" s="253" t="s">
        <v>155</v>
      </c>
      <c r="S4" s="254"/>
      <c r="T4" s="64"/>
    </row>
    <row r="5" spans="1:21" ht="15" customHeight="1" thickBot="1">
      <c r="A5" s="122"/>
      <c r="B5" s="56" t="s">
        <v>7</v>
      </c>
      <c r="C5" s="57" t="s">
        <v>34</v>
      </c>
      <c r="D5" s="60" t="s">
        <v>43</v>
      </c>
      <c r="E5" s="60" t="s">
        <v>35</v>
      </c>
      <c r="F5" s="57" t="s">
        <v>67</v>
      </c>
      <c r="G5" s="60" t="s">
        <v>36</v>
      </c>
      <c r="H5" s="60" t="s">
        <v>11</v>
      </c>
      <c r="I5" s="61" t="s">
        <v>12</v>
      </c>
      <c r="J5" s="122"/>
      <c r="K5" s="92">
        <v>2019</v>
      </c>
      <c r="L5" s="89">
        <v>6.1700000000000001E-3</v>
      </c>
      <c r="M5" s="72">
        <v>1.064E-2</v>
      </c>
      <c r="N5" s="79">
        <v>0.53061810512518082</v>
      </c>
      <c r="O5" s="64"/>
      <c r="P5" s="251" t="s">
        <v>73</v>
      </c>
      <c r="Q5" s="252"/>
      <c r="R5" s="253"/>
      <c r="S5" s="254"/>
      <c r="T5" s="64"/>
    </row>
    <row r="6" spans="1:21" ht="15" customHeight="1" thickBot="1">
      <c r="A6" s="123"/>
      <c r="B6" s="31">
        <v>0</v>
      </c>
      <c r="C6" s="66" t="e">
        <f>B3/D3</f>
        <v>#DIV/0!</v>
      </c>
      <c r="D6" s="66" t="e">
        <f>(B3/D3)+H6</f>
        <v>#DIV/0!</v>
      </c>
      <c r="E6" s="66" t="e">
        <f>I3/D3</f>
        <v>#DIV/0!</v>
      </c>
      <c r="F6" s="66" t="e">
        <f>B11/B3</f>
        <v>#DIV/0!</v>
      </c>
      <c r="G6" s="66" t="e">
        <f>F3/B3</f>
        <v>#DIV/0!</v>
      </c>
      <c r="H6" s="66" t="e">
        <f>(C3+F3+B6)/(E3+F3+G3+B6)</f>
        <v>#DIV/0!</v>
      </c>
      <c r="I6" s="34">
        <v>0</v>
      </c>
      <c r="J6" s="123"/>
      <c r="K6" s="92">
        <v>2018</v>
      </c>
      <c r="L6" s="89">
        <v>6.6699999999999997E-3</v>
      </c>
      <c r="M6" s="72">
        <v>1.038E-2</v>
      </c>
      <c r="N6" s="79">
        <v>0.5371253435920218</v>
      </c>
      <c r="O6" s="64"/>
      <c r="P6" s="251" t="s">
        <v>74</v>
      </c>
      <c r="Q6" s="252"/>
      <c r="R6" s="253"/>
      <c r="S6" s="254"/>
      <c r="T6" s="64"/>
    </row>
    <row r="7" spans="1:21" ht="15" customHeight="1" thickBot="1">
      <c r="A7" s="123"/>
      <c r="B7" s="64"/>
      <c r="C7" s="64"/>
      <c r="D7" s="64"/>
      <c r="E7" s="64"/>
      <c r="F7" s="64"/>
      <c r="G7" s="64"/>
      <c r="H7" s="64"/>
      <c r="I7" s="64"/>
      <c r="J7" s="123"/>
      <c r="K7" s="92">
        <v>2017</v>
      </c>
      <c r="L7" s="89">
        <v>6.3E-3</v>
      </c>
      <c r="M7" s="72">
        <v>9.5099999999999994E-3</v>
      </c>
      <c r="N7" s="79">
        <v>0.53165670916646435</v>
      </c>
      <c r="O7" s="64"/>
      <c r="P7" s="251" t="s">
        <v>75</v>
      </c>
      <c r="Q7" s="252"/>
      <c r="R7" s="253"/>
      <c r="S7" s="254"/>
      <c r="T7" s="64"/>
    </row>
    <row r="8" spans="1:21" ht="15" customHeight="1" thickBot="1">
      <c r="A8" s="123"/>
      <c r="B8" s="62" t="s">
        <v>68</v>
      </c>
      <c r="C8" s="256" t="s">
        <v>14</v>
      </c>
      <c r="D8" s="257"/>
      <c r="E8" s="257"/>
      <c r="F8" s="287" t="s">
        <v>15</v>
      </c>
      <c r="G8" s="260" t="s">
        <v>16</v>
      </c>
      <c r="H8" s="260"/>
      <c r="I8" s="261"/>
      <c r="J8" s="123"/>
      <c r="K8" s="92">
        <v>2016</v>
      </c>
      <c r="L8" s="89">
        <v>6.5799999999999999E-3</v>
      </c>
      <c r="M8" s="72">
        <v>8.94E-3</v>
      </c>
      <c r="N8" s="79">
        <v>0.53373266232527894</v>
      </c>
      <c r="O8" s="64"/>
      <c r="P8" s="264" t="s">
        <v>76</v>
      </c>
      <c r="Q8" s="265"/>
      <c r="R8" s="266"/>
      <c r="S8" s="267"/>
      <c r="T8" s="64"/>
    </row>
    <row r="9" spans="1:21" ht="15" customHeight="1" thickBot="1">
      <c r="A9" s="123"/>
      <c r="B9" s="67" t="e">
        <f>(C3-H3)/(E3-C3-H3+G3)</f>
        <v>#DIV/0!</v>
      </c>
      <c r="C9" s="258"/>
      <c r="D9" s="259"/>
      <c r="E9" s="259"/>
      <c r="F9" s="288"/>
      <c r="G9" s="262"/>
      <c r="H9" s="262"/>
      <c r="I9" s="263"/>
      <c r="J9" s="123"/>
      <c r="K9" s="92">
        <v>2015</v>
      </c>
      <c r="L9" s="89">
        <v>6.7099999999999998E-3</v>
      </c>
      <c r="M9" s="72">
        <v>8.7200000000000003E-3</v>
      </c>
      <c r="N9" s="79">
        <v>0.53708168639967746</v>
      </c>
      <c r="O9" s="64"/>
      <c r="P9" s="64"/>
      <c r="Q9" s="64"/>
      <c r="R9" s="64"/>
      <c r="S9" s="64"/>
      <c r="T9" s="64"/>
      <c r="U9" s="1"/>
    </row>
    <row r="10" spans="1:21" ht="15" customHeight="1" thickBot="1">
      <c r="A10" s="123"/>
      <c r="B10" s="63" t="s">
        <v>13</v>
      </c>
      <c r="C10" s="268" t="e">
        <f>(1-B9*0.7635+1-C6*0.7562+1-D6*0.7021+E6*0.5276+1-F6*0.4621+1-G6*0.2713)/5.5276-0.2266</f>
        <v>#DIV/0!</v>
      </c>
      <c r="D10" s="269"/>
      <c r="E10" s="269"/>
      <c r="F10" s="294">
        <f>D3/771</f>
        <v>0</v>
      </c>
      <c r="G10" s="272" t="b">
        <f>IF(F10&gt;24,C10/F10*24.01, IF(F10&gt;20.58,C10/F10*20.59, IF(F10&gt;17.15,C10/F10*17.16, IF(F10&gt;13.72,C10/F10*13.73, IF(F10&gt;10.29,C10/F10*10.3, IF(F10&gt;6.86,C10/F10*6.87, IF(F10&gt;3.43,C10/F10*3.44, IF(F10&gt;0,C10/F10*0.8))))))))</f>
        <v>0</v>
      </c>
      <c r="H10" s="272"/>
      <c r="I10" s="273"/>
      <c r="J10" s="123"/>
      <c r="K10" s="92">
        <v>2014</v>
      </c>
      <c r="L10" s="89">
        <v>6.94E-3</v>
      </c>
      <c r="M10" s="72">
        <v>8.9800000000000001E-3</v>
      </c>
      <c r="N10" s="79">
        <v>0.54202622253460109</v>
      </c>
      <c r="O10" s="64"/>
      <c r="U10" s="1"/>
    </row>
    <row r="11" spans="1:21" ht="15" customHeight="1" thickBot="1">
      <c r="A11" s="123"/>
      <c r="B11" s="37">
        <v>0</v>
      </c>
      <c r="C11" s="270"/>
      <c r="D11" s="271"/>
      <c r="E11" s="271"/>
      <c r="F11" s="295"/>
      <c r="G11" s="274"/>
      <c r="H11" s="274"/>
      <c r="I11" s="275"/>
      <c r="J11" s="123"/>
      <c r="K11" s="92">
        <v>2013</v>
      </c>
      <c r="L11" s="89">
        <v>6.5900000000000004E-3</v>
      </c>
      <c r="M11" s="72">
        <v>8.3099999999999997E-3</v>
      </c>
      <c r="N11" s="79">
        <v>0.53863936811477786</v>
      </c>
      <c r="O11" s="64"/>
      <c r="U11" s="1"/>
    </row>
    <row r="12" spans="1:21" ht="15" customHeight="1" thickBot="1">
      <c r="A12" s="123"/>
      <c r="B12" s="130"/>
      <c r="C12" s="130"/>
      <c r="D12" s="130"/>
      <c r="E12" s="130"/>
      <c r="F12" s="130"/>
      <c r="G12" s="130"/>
      <c r="H12" s="131"/>
      <c r="I12" s="131"/>
      <c r="J12" s="123"/>
      <c r="K12" s="92">
        <v>2012</v>
      </c>
      <c r="L12" s="89">
        <v>6.6400000000000001E-3</v>
      </c>
      <c r="M12" s="72">
        <v>8.1099999999999992E-3</v>
      </c>
      <c r="N12" s="79">
        <v>0.53607620674883272</v>
      </c>
      <c r="O12" s="64"/>
      <c r="U12" s="1"/>
    </row>
    <row r="13" spans="1:21" ht="15" customHeight="1">
      <c r="A13" s="123"/>
      <c r="B13" s="276" t="s">
        <v>17</v>
      </c>
      <c r="C13" s="277"/>
      <c r="D13" s="277"/>
      <c r="E13" s="277"/>
      <c r="F13" s="280" t="e">
        <f>(C10+G10)/2</f>
        <v>#DIV/0!</v>
      </c>
      <c r="G13" s="281"/>
      <c r="H13" s="281"/>
      <c r="I13" s="282"/>
      <c r="J13" s="123"/>
      <c r="K13" s="92">
        <v>2011</v>
      </c>
      <c r="L13" s="89">
        <v>6.8799999999999998E-3</v>
      </c>
      <c r="M13" s="72">
        <v>8.3899999999999999E-3</v>
      </c>
      <c r="N13" s="79">
        <v>0.53649545773390206</v>
      </c>
      <c r="O13" s="64"/>
      <c r="U13" s="1"/>
    </row>
    <row r="14" spans="1:21" ht="15" customHeight="1" thickBot="1">
      <c r="A14" s="123"/>
      <c r="B14" s="278"/>
      <c r="C14" s="279"/>
      <c r="D14" s="279"/>
      <c r="E14" s="279"/>
      <c r="F14" s="283"/>
      <c r="G14" s="284"/>
      <c r="H14" s="284"/>
      <c r="I14" s="285"/>
      <c r="J14" s="123"/>
      <c r="K14" s="92">
        <v>2010</v>
      </c>
      <c r="L14" s="89">
        <v>7.0099999999999997E-3</v>
      </c>
      <c r="M14" s="72">
        <v>8.3499999999999998E-3</v>
      </c>
      <c r="N14" s="79">
        <v>0.53478485499030826</v>
      </c>
      <c r="O14" s="64"/>
      <c r="U14" s="1"/>
    </row>
    <row r="15" spans="1:21" ht="15" customHeight="1">
      <c r="A15" s="123"/>
      <c r="B15" s="64"/>
      <c r="C15" s="128"/>
      <c r="D15" s="128"/>
      <c r="E15" s="128"/>
      <c r="F15" s="129"/>
      <c r="G15" s="129"/>
      <c r="H15" s="128"/>
      <c r="I15" s="123"/>
      <c r="J15" s="123"/>
      <c r="K15" s="92">
        <v>2009</v>
      </c>
      <c r="L15" s="89">
        <v>7.3000000000000001E-3</v>
      </c>
      <c r="M15" s="72">
        <v>8.5000000000000006E-3</v>
      </c>
      <c r="N15" s="79">
        <v>0.52961639676829919</v>
      </c>
      <c r="O15" s="64"/>
      <c r="U15" s="1"/>
    </row>
    <row r="16" spans="1:21" ht="15" customHeight="1">
      <c r="A16" s="123"/>
      <c r="B16" s="286" t="s">
        <v>31</v>
      </c>
      <c r="C16" s="286"/>
      <c r="D16" s="286"/>
      <c r="E16" s="286"/>
      <c r="F16" s="286"/>
      <c r="G16" s="286"/>
      <c r="H16" s="286"/>
      <c r="I16" s="286"/>
      <c r="J16" s="123"/>
      <c r="K16" s="92">
        <v>2008</v>
      </c>
      <c r="L16" s="89">
        <v>7.2700000000000004E-3</v>
      </c>
      <c r="M16" s="72">
        <v>8.9099999999999995E-3</v>
      </c>
      <c r="N16" s="79">
        <v>0.52955669281408735</v>
      </c>
      <c r="O16" s="64"/>
      <c r="U16" s="1"/>
    </row>
    <row r="17" spans="1:21" ht="15" customHeight="1">
      <c r="A17" s="64"/>
      <c r="B17" s="161" t="s">
        <v>18</v>
      </c>
      <c r="C17" s="255" t="s">
        <v>82</v>
      </c>
      <c r="D17" s="255"/>
      <c r="E17" s="255"/>
      <c r="F17" s="255"/>
      <c r="G17" s="255"/>
      <c r="H17" s="255"/>
      <c r="I17" s="255"/>
      <c r="J17" s="123"/>
      <c r="K17" s="92">
        <v>2007</v>
      </c>
      <c r="L17" s="89">
        <v>7.6400000000000001E-3</v>
      </c>
      <c r="M17" s="72">
        <v>9.2999999999999992E-3</v>
      </c>
      <c r="N17" s="79">
        <v>0.52712099505945709</v>
      </c>
      <c r="O17" s="64"/>
      <c r="U17" s="1"/>
    </row>
    <row r="18" spans="1:21" ht="15" customHeight="1">
      <c r="A18" s="64"/>
      <c r="B18" s="162" t="s">
        <v>19</v>
      </c>
      <c r="C18" s="289" t="s">
        <v>148</v>
      </c>
      <c r="D18" s="289"/>
      <c r="E18" s="289"/>
      <c r="F18" s="289"/>
      <c r="G18" s="289"/>
      <c r="H18" s="289"/>
      <c r="I18" s="289"/>
      <c r="J18" s="123"/>
      <c r="K18" s="92">
        <v>2006</v>
      </c>
      <c r="L18" s="89">
        <v>7.4200000000000004E-3</v>
      </c>
      <c r="M18" s="72">
        <v>9.6600000000000002E-3</v>
      </c>
      <c r="N18" s="79">
        <v>0.52462811981955393</v>
      </c>
      <c r="O18" s="64"/>
      <c r="U18" s="1"/>
    </row>
    <row r="19" spans="1:21" ht="15" customHeight="1">
      <c r="A19" s="64"/>
      <c r="B19" s="162" t="s">
        <v>20</v>
      </c>
      <c r="C19" s="289" t="s">
        <v>81</v>
      </c>
      <c r="D19" s="289"/>
      <c r="E19" s="289"/>
      <c r="F19" s="289"/>
      <c r="G19" s="289"/>
      <c r="H19" s="289"/>
      <c r="I19" s="289"/>
      <c r="J19" s="123"/>
      <c r="K19" s="92">
        <v>2005</v>
      </c>
      <c r="L19" s="89">
        <v>7.0600000000000003E-3</v>
      </c>
      <c r="M19" s="72">
        <v>9.6500000000000006E-3</v>
      </c>
      <c r="N19" s="79">
        <v>0.5284541350163543</v>
      </c>
      <c r="O19" s="64"/>
      <c r="U19" s="1"/>
    </row>
    <row r="20" spans="1:21" ht="15" customHeight="1">
      <c r="A20" s="64"/>
      <c r="B20" s="162" t="s">
        <v>21</v>
      </c>
      <c r="C20" s="289" t="s">
        <v>83</v>
      </c>
      <c r="D20" s="289"/>
      <c r="E20" s="289"/>
      <c r="F20" s="289"/>
      <c r="G20" s="289"/>
      <c r="H20" s="289"/>
      <c r="I20" s="289"/>
      <c r="J20" s="64"/>
      <c r="K20" s="92">
        <v>2004</v>
      </c>
      <c r="L20" s="89">
        <v>7.2300000000000003E-3</v>
      </c>
      <c r="M20" s="72">
        <v>9.8099999999999993E-3</v>
      </c>
      <c r="N20" s="79">
        <v>0.52593821170889488</v>
      </c>
      <c r="O20" s="64"/>
      <c r="U20" s="1"/>
    </row>
    <row r="21" spans="1:21" ht="15" customHeight="1">
      <c r="A21" s="64"/>
      <c r="B21" s="163" t="s">
        <v>46</v>
      </c>
      <c r="C21" s="290" t="s">
        <v>84</v>
      </c>
      <c r="D21" s="290"/>
      <c r="E21" s="290"/>
      <c r="F21" s="290"/>
      <c r="G21" s="290"/>
      <c r="H21" s="290"/>
      <c r="I21" s="290"/>
      <c r="J21" s="132"/>
      <c r="K21" s="92">
        <v>2003</v>
      </c>
      <c r="L21" s="89">
        <v>7.1300000000000001E-3</v>
      </c>
      <c r="M21" s="72">
        <v>9.8600000000000007E-3</v>
      </c>
      <c r="N21" s="79">
        <v>0.52723374758841079</v>
      </c>
      <c r="O21" s="64"/>
      <c r="U21" s="1"/>
    </row>
    <row r="22" spans="1:21" ht="15" customHeight="1">
      <c r="A22" s="64"/>
      <c r="B22" s="140" t="s">
        <v>47</v>
      </c>
      <c r="C22" s="207" t="s">
        <v>127</v>
      </c>
      <c r="D22" s="207"/>
      <c r="E22" s="207"/>
      <c r="F22" s="207"/>
      <c r="G22" s="207"/>
      <c r="H22" s="207"/>
      <c r="I22" s="207"/>
      <c r="J22" s="127"/>
      <c r="K22" s="92">
        <v>2002</v>
      </c>
      <c r="L22" s="89">
        <v>7.4999999999999997E-3</v>
      </c>
      <c r="M22" s="72">
        <v>9.3600000000000003E-3</v>
      </c>
      <c r="N22" s="79">
        <v>0.52922330252435956</v>
      </c>
      <c r="O22" s="64"/>
      <c r="U22" s="1"/>
    </row>
    <row r="23" spans="1:21" ht="15" customHeight="1">
      <c r="A23" s="64"/>
      <c r="B23" s="138" t="s">
        <v>22</v>
      </c>
      <c r="C23" s="203" t="s">
        <v>54</v>
      </c>
      <c r="D23" s="203"/>
      <c r="E23" s="203"/>
      <c r="F23" s="203"/>
      <c r="G23" s="203"/>
      <c r="H23" s="203"/>
      <c r="I23" s="203"/>
      <c r="J23" s="133"/>
      <c r="K23" s="92">
        <v>2001</v>
      </c>
      <c r="L23" s="89">
        <v>7.62E-3</v>
      </c>
      <c r="M23" s="72">
        <v>1.0109999999999999E-2</v>
      </c>
      <c r="N23" s="79">
        <v>0.52692629665625534</v>
      </c>
      <c r="O23" s="64"/>
      <c r="U23" s="1"/>
    </row>
    <row r="24" spans="1:21" ht="15" customHeight="1">
      <c r="A24" s="64"/>
      <c r="B24" s="138" t="s">
        <v>41</v>
      </c>
      <c r="C24" s="203" t="s">
        <v>90</v>
      </c>
      <c r="D24" s="203"/>
      <c r="E24" s="203"/>
      <c r="F24" s="203"/>
      <c r="G24" s="203"/>
      <c r="H24" s="203"/>
      <c r="I24" s="203"/>
      <c r="J24" s="133"/>
      <c r="K24" s="92">
        <v>2000</v>
      </c>
      <c r="L24" s="89">
        <v>7.9600000000000001E-3</v>
      </c>
      <c r="M24" s="72">
        <v>8.2699999999999996E-3</v>
      </c>
      <c r="N24" s="79">
        <v>0.52173708456733991</v>
      </c>
      <c r="O24" s="64"/>
      <c r="U24" s="1"/>
    </row>
    <row r="25" spans="1:21" ht="15" customHeight="1">
      <c r="A25" s="64"/>
      <c r="B25" s="138" t="s">
        <v>48</v>
      </c>
      <c r="C25" s="203" t="s">
        <v>55</v>
      </c>
      <c r="D25" s="203"/>
      <c r="E25" s="203"/>
      <c r="F25" s="203"/>
      <c r="G25" s="203"/>
      <c r="H25" s="203"/>
      <c r="I25" s="203"/>
      <c r="J25" s="133"/>
      <c r="K25" s="92">
        <v>1999</v>
      </c>
      <c r="L25" s="89">
        <v>7.7200000000000003E-3</v>
      </c>
      <c r="M25" s="72">
        <v>8.3199999999999993E-3</v>
      </c>
      <c r="N25" s="79">
        <v>0.52251642607525195</v>
      </c>
      <c r="O25" s="64"/>
      <c r="U25" s="1"/>
    </row>
    <row r="26" spans="1:21" ht="15" customHeight="1" thickBot="1">
      <c r="A26" s="64"/>
      <c r="B26" s="138" t="s">
        <v>23</v>
      </c>
      <c r="C26" s="203" t="s">
        <v>56</v>
      </c>
      <c r="D26" s="203"/>
      <c r="E26" s="203"/>
      <c r="F26" s="203"/>
      <c r="G26" s="203"/>
      <c r="H26" s="203"/>
      <c r="I26" s="203"/>
      <c r="J26" s="134"/>
      <c r="K26" s="93">
        <v>1998</v>
      </c>
      <c r="L26" s="90">
        <v>7.45E-3</v>
      </c>
      <c r="M26" s="86">
        <v>8.43E-3</v>
      </c>
      <c r="N26" s="87">
        <v>0.52769587310034693</v>
      </c>
      <c r="O26" s="64"/>
      <c r="U26" s="1"/>
    </row>
    <row r="27" spans="1:21" ht="15" customHeight="1">
      <c r="A27" s="64"/>
      <c r="B27" s="138" t="s">
        <v>24</v>
      </c>
      <c r="C27" s="203" t="s">
        <v>57</v>
      </c>
      <c r="D27" s="203"/>
      <c r="E27" s="203"/>
      <c r="F27" s="203"/>
      <c r="G27" s="203"/>
      <c r="H27" s="203"/>
      <c r="I27" s="203"/>
      <c r="J27" s="127"/>
      <c r="K27" s="101">
        <v>1997</v>
      </c>
      <c r="L27" s="98">
        <v>7.8799999999999999E-3</v>
      </c>
      <c r="M27" s="94">
        <v>8.2500000000000004E-3</v>
      </c>
      <c r="N27" s="95">
        <v>0.52783359953772013</v>
      </c>
      <c r="O27" s="64"/>
      <c r="U27" s="1"/>
    </row>
    <row r="28" spans="1:21" ht="15" customHeight="1">
      <c r="A28" s="64"/>
      <c r="B28" s="138" t="s">
        <v>25</v>
      </c>
      <c r="C28" s="203" t="s">
        <v>58</v>
      </c>
      <c r="D28" s="203"/>
      <c r="E28" s="203"/>
      <c r="F28" s="203"/>
      <c r="G28" s="203"/>
      <c r="H28" s="203"/>
      <c r="I28" s="203"/>
      <c r="J28" s="127"/>
      <c r="K28" s="102">
        <v>1996</v>
      </c>
      <c r="L28" s="99">
        <v>7.9000000000000008E-3</v>
      </c>
      <c r="M28" s="73">
        <v>7.92E-3</v>
      </c>
      <c r="N28" s="80">
        <v>0.5248012636202517</v>
      </c>
      <c r="O28" s="64"/>
      <c r="U28" s="1"/>
    </row>
    <row r="29" spans="1:21" ht="15" customHeight="1">
      <c r="A29" s="64"/>
      <c r="B29" s="138" t="s">
        <v>26</v>
      </c>
      <c r="C29" s="203" t="s">
        <v>59</v>
      </c>
      <c r="D29" s="203"/>
      <c r="E29" s="203"/>
      <c r="F29" s="203"/>
      <c r="G29" s="203"/>
      <c r="H29" s="203"/>
      <c r="I29" s="203"/>
      <c r="J29" s="127"/>
      <c r="K29" s="102">
        <v>1995</v>
      </c>
      <c r="L29" s="99">
        <v>7.4900000000000001E-3</v>
      </c>
      <c r="M29" s="73">
        <v>7.7799999999999996E-3</v>
      </c>
      <c r="N29" s="80">
        <v>0.52734870908889797</v>
      </c>
      <c r="O29" s="64"/>
      <c r="U29" s="1"/>
    </row>
    <row r="30" spans="1:21" ht="15" customHeight="1">
      <c r="A30" s="64"/>
      <c r="B30" s="138" t="s">
        <v>27</v>
      </c>
      <c r="C30" s="203" t="s">
        <v>60</v>
      </c>
      <c r="D30" s="203"/>
      <c r="E30" s="203"/>
      <c r="F30" s="203"/>
      <c r="G30" s="203"/>
      <c r="H30" s="203"/>
      <c r="I30" s="203"/>
      <c r="J30" s="127"/>
      <c r="K30" s="102">
        <v>1994</v>
      </c>
      <c r="L30" s="99">
        <v>7.9699999999999997E-3</v>
      </c>
      <c r="M30" s="73">
        <v>7.0400000000000003E-3</v>
      </c>
      <c r="N30" s="80">
        <v>0.52514088977664941</v>
      </c>
      <c r="O30" s="64"/>
      <c r="U30" s="1"/>
    </row>
    <row r="31" spans="1:21" ht="15" customHeight="1">
      <c r="A31" s="64"/>
      <c r="B31" s="138" t="s">
        <v>28</v>
      </c>
      <c r="C31" s="203" t="s">
        <v>128</v>
      </c>
      <c r="D31" s="203"/>
      <c r="E31" s="203"/>
      <c r="F31" s="203"/>
      <c r="G31" s="203"/>
      <c r="H31" s="203"/>
      <c r="I31" s="203"/>
      <c r="J31" s="127"/>
      <c r="K31" s="102">
        <v>1993</v>
      </c>
      <c r="L31" s="99">
        <v>8.1899999999999994E-3</v>
      </c>
      <c r="M31" s="73">
        <v>6.8700000000000002E-3</v>
      </c>
      <c r="N31" s="80">
        <v>0.53059564197810927</v>
      </c>
      <c r="O31" s="64"/>
      <c r="U31" s="1"/>
    </row>
    <row r="32" spans="1:21" ht="15" customHeight="1">
      <c r="A32" s="64"/>
      <c r="B32" s="138" t="s">
        <v>64</v>
      </c>
      <c r="C32" s="205" t="s">
        <v>129</v>
      </c>
      <c r="D32" s="205"/>
      <c r="E32" s="205"/>
      <c r="F32" s="205"/>
      <c r="G32" s="205"/>
      <c r="H32" s="205"/>
      <c r="I32" s="205"/>
      <c r="J32" s="127"/>
      <c r="K32" s="102">
        <v>1992</v>
      </c>
      <c r="L32" s="99">
        <v>8.0599999999999995E-3</v>
      </c>
      <c r="M32" s="73">
        <v>6.1000000000000004E-3</v>
      </c>
      <c r="N32" s="80">
        <v>0.53834285294102391</v>
      </c>
      <c r="O32" s="64"/>
      <c r="U32" s="1"/>
    </row>
    <row r="33" spans="1:21" ht="15" customHeight="1">
      <c r="A33" s="64"/>
      <c r="B33" s="138" t="s">
        <v>49</v>
      </c>
      <c r="C33" s="203" t="s">
        <v>130</v>
      </c>
      <c r="D33" s="203"/>
      <c r="E33" s="203"/>
      <c r="F33" s="203"/>
      <c r="G33" s="203"/>
      <c r="H33" s="203"/>
      <c r="I33" s="203"/>
      <c r="J33" s="133"/>
      <c r="K33" s="102">
        <v>1991</v>
      </c>
      <c r="L33" s="99">
        <v>7.77E-3</v>
      </c>
      <c r="M33" s="73">
        <v>5.6299999999999996E-3</v>
      </c>
      <c r="N33" s="80">
        <v>0.53661809288961071</v>
      </c>
      <c r="O33" s="64"/>
      <c r="U33" s="1"/>
    </row>
    <row r="34" spans="1:21" ht="15" customHeight="1">
      <c r="A34" s="64"/>
      <c r="B34" s="138" t="s">
        <v>65</v>
      </c>
      <c r="C34" s="203" t="s">
        <v>61</v>
      </c>
      <c r="D34" s="203"/>
      <c r="E34" s="203"/>
      <c r="F34" s="203"/>
      <c r="G34" s="203"/>
      <c r="H34" s="203"/>
      <c r="I34" s="203"/>
      <c r="J34" s="127"/>
      <c r="K34" s="102">
        <v>1990</v>
      </c>
      <c r="L34" s="99">
        <v>7.8700000000000003E-3</v>
      </c>
      <c r="M34" s="73">
        <v>5.3699999999999998E-3</v>
      </c>
      <c r="N34" s="80">
        <v>0.53605406903490604</v>
      </c>
      <c r="O34" s="64"/>
      <c r="U34" s="1"/>
    </row>
    <row r="35" spans="1:21" ht="15" customHeight="1">
      <c r="A35" s="64"/>
      <c r="B35" s="138" t="s">
        <v>66</v>
      </c>
      <c r="C35" s="203" t="s">
        <v>62</v>
      </c>
      <c r="D35" s="203"/>
      <c r="E35" s="203"/>
      <c r="F35" s="203"/>
      <c r="G35" s="203"/>
      <c r="H35" s="203"/>
      <c r="I35" s="203"/>
      <c r="J35" s="127"/>
      <c r="K35" s="102">
        <v>1989</v>
      </c>
      <c r="L35" s="99">
        <v>7.7499999999999999E-3</v>
      </c>
      <c r="M35" s="73">
        <v>5.0099999999999997E-3</v>
      </c>
      <c r="N35" s="80">
        <v>0.53915714211475119</v>
      </c>
      <c r="O35" s="64"/>
      <c r="U35" s="1"/>
    </row>
    <row r="36" spans="1:21" ht="15" customHeight="1">
      <c r="A36" s="64"/>
      <c r="B36" s="138" t="s">
        <v>29</v>
      </c>
      <c r="C36" s="203" t="s">
        <v>131</v>
      </c>
      <c r="D36" s="203"/>
      <c r="E36" s="203"/>
      <c r="F36" s="203"/>
      <c r="G36" s="203"/>
      <c r="H36" s="203"/>
      <c r="I36" s="203"/>
      <c r="J36" s="127"/>
      <c r="K36" s="102">
        <v>1988</v>
      </c>
      <c r="L36" s="99">
        <v>7.9399999999999991E-3</v>
      </c>
      <c r="M36" s="73">
        <v>5.7600000000000004E-3</v>
      </c>
      <c r="N36" s="80">
        <v>0.53868122217342207</v>
      </c>
      <c r="O36" s="64"/>
      <c r="U36" s="1"/>
    </row>
    <row r="37" spans="1:21" ht="15" customHeight="1">
      <c r="A37" s="64"/>
      <c r="B37" s="138" t="s">
        <v>89</v>
      </c>
      <c r="C37" s="203" t="s">
        <v>97</v>
      </c>
      <c r="D37" s="203"/>
      <c r="E37" s="203"/>
      <c r="F37" s="203"/>
      <c r="G37" s="203"/>
      <c r="H37" s="203"/>
      <c r="I37" s="203"/>
      <c r="J37" s="127"/>
      <c r="K37" s="102">
        <v>1987</v>
      </c>
      <c r="L37" s="99">
        <v>6.8599999999999998E-3</v>
      </c>
      <c r="M37" s="73">
        <v>5.1999999999999998E-3</v>
      </c>
      <c r="N37" s="80">
        <v>0.52796521915181382</v>
      </c>
      <c r="O37" s="64"/>
      <c r="U37" s="1"/>
    </row>
    <row r="38" spans="1:21" ht="15" customHeight="1">
      <c r="A38" s="64"/>
      <c r="B38" s="138" t="s">
        <v>30</v>
      </c>
      <c r="C38" s="205" t="s">
        <v>63</v>
      </c>
      <c r="D38" s="203"/>
      <c r="E38" s="203"/>
      <c r="F38" s="203"/>
      <c r="G38" s="203"/>
      <c r="H38" s="203"/>
      <c r="I38" s="203"/>
      <c r="J38" s="127"/>
      <c r="K38" s="102">
        <v>1986</v>
      </c>
      <c r="L38" s="99">
        <v>7.3000000000000001E-3</v>
      </c>
      <c r="M38" s="73">
        <v>5.0499999999999998E-3</v>
      </c>
      <c r="N38" s="80">
        <v>0.53380832262450961</v>
      </c>
      <c r="O38" s="64"/>
      <c r="U38" s="1"/>
    </row>
    <row r="39" spans="1:21" ht="15" customHeight="1" thickBot="1">
      <c r="A39" s="64"/>
      <c r="B39" s="124"/>
      <c r="C39" s="125"/>
      <c r="D39" s="126"/>
      <c r="E39" s="126"/>
      <c r="F39" s="126"/>
      <c r="G39" s="126"/>
      <c r="H39" s="126"/>
      <c r="I39" s="126"/>
      <c r="J39" s="127"/>
      <c r="K39" s="102">
        <v>1985</v>
      </c>
      <c r="L39" s="99">
        <v>7.1399999999999996E-3</v>
      </c>
      <c r="M39" s="73">
        <v>4.3600000000000002E-3</v>
      </c>
      <c r="N39" s="80">
        <v>0.53407136613439787</v>
      </c>
      <c r="O39" s="64"/>
      <c r="U39" s="1"/>
    </row>
    <row r="40" spans="1:21" ht="15" customHeight="1" thickBot="1">
      <c r="A40" s="64"/>
      <c r="B40" s="296" t="s">
        <v>85</v>
      </c>
      <c r="C40" s="297"/>
      <c r="D40" s="297"/>
      <c r="E40" s="297"/>
      <c r="F40" s="297"/>
      <c r="G40" s="297"/>
      <c r="H40" s="297"/>
      <c r="I40" s="298"/>
      <c r="J40" s="127"/>
      <c r="K40" s="102">
        <v>1984</v>
      </c>
      <c r="L40" s="99">
        <v>8.0099999999999998E-3</v>
      </c>
      <c r="M40" s="73">
        <v>4.1599999999999996E-3</v>
      </c>
      <c r="N40" s="80">
        <v>0.5355303873526569</v>
      </c>
      <c r="O40" s="64"/>
      <c r="U40" s="1"/>
    </row>
    <row r="41" spans="1:21" ht="15" customHeight="1">
      <c r="A41" s="64"/>
      <c r="B41" s="138" t="s">
        <v>86</v>
      </c>
      <c r="C41" s="203" t="s">
        <v>167</v>
      </c>
      <c r="D41" s="203"/>
      <c r="E41" s="203"/>
      <c r="F41" s="203"/>
      <c r="G41" s="203"/>
      <c r="H41" s="203"/>
      <c r="I41" s="203"/>
      <c r="J41" s="127"/>
      <c r="K41" s="102">
        <v>1983</v>
      </c>
      <c r="L41" s="99">
        <v>7.8200000000000006E-3</v>
      </c>
      <c r="M41" s="73">
        <v>4.4600000000000004E-3</v>
      </c>
      <c r="N41" s="80">
        <v>0.53383864871846765</v>
      </c>
      <c r="O41" s="64"/>
      <c r="U41" s="1"/>
    </row>
    <row r="42" spans="1:21" ht="15" customHeight="1">
      <c r="A42" s="64"/>
      <c r="B42" s="138" t="s">
        <v>66</v>
      </c>
      <c r="C42" s="205" t="s">
        <v>168</v>
      </c>
      <c r="D42" s="205"/>
      <c r="E42" s="205"/>
      <c r="F42" s="205"/>
      <c r="G42" s="205"/>
      <c r="H42" s="205"/>
      <c r="I42" s="205"/>
      <c r="J42" s="64"/>
      <c r="K42" s="102">
        <v>1982</v>
      </c>
      <c r="L42" s="99">
        <v>7.5799999999999999E-3</v>
      </c>
      <c r="M42" s="73">
        <v>4.1999999999999997E-3</v>
      </c>
      <c r="N42" s="80">
        <v>0.53380414414539668</v>
      </c>
      <c r="O42" s="64"/>
      <c r="U42" s="1"/>
    </row>
    <row r="43" spans="1:21" ht="15" customHeight="1">
      <c r="A43" s="64"/>
      <c r="B43" s="138" t="s">
        <v>49</v>
      </c>
      <c r="C43" s="205" t="s">
        <v>169</v>
      </c>
      <c r="D43" s="205"/>
      <c r="E43" s="205"/>
      <c r="F43" s="205"/>
      <c r="G43" s="205"/>
      <c r="H43" s="205"/>
      <c r="I43" s="205"/>
      <c r="J43" s="64"/>
      <c r="K43" s="102">
        <v>1981</v>
      </c>
      <c r="L43" s="99">
        <v>7.8300000000000002E-3</v>
      </c>
      <c r="M43" s="73">
        <v>4.3800000000000002E-3</v>
      </c>
      <c r="N43" s="80">
        <v>0.53899272269922816</v>
      </c>
      <c r="O43" s="64"/>
      <c r="U43" s="1"/>
    </row>
    <row r="44" spans="1:21" ht="15" customHeight="1">
      <c r="A44" s="64"/>
      <c r="B44" s="138" t="s">
        <v>87</v>
      </c>
      <c r="C44" s="205" t="s">
        <v>166</v>
      </c>
      <c r="D44" s="205"/>
      <c r="E44" s="205"/>
      <c r="F44" s="205"/>
      <c r="G44" s="205"/>
      <c r="H44" s="205"/>
      <c r="I44" s="205"/>
      <c r="J44" s="64"/>
      <c r="K44" s="102">
        <v>1980</v>
      </c>
      <c r="L44" s="99">
        <v>8.0400000000000003E-3</v>
      </c>
      <c r="M44" s="73">
        <v>4.0800000000000003E-3</v>
      </c>
      <c r="N44" s="80">
        <v>0.53327356107251389</v>
      </c>
      <c r="O44" s="64"/>
      <c r="U44" s="1"/>
    </row>
    <row r="45" spans="1:21" ht="15" customHeight="1">
      <c r="A45" s="64"/>
      <c r="B45" s="138" t="s">
        <v>64</v>
      </c>
      <c r="C45" s="205" t="s">
        <v>165</v>
      </c>
      <c r="D45" s="205"/>
      <c r="E45" s="205"/>
      <c r="F45" s="205"/>
      <c r="G45" s="205"/>
      <c r="H45" s="205"/>
      <c r="I45" s="205"/>
      <c r="J45" s="64"/>
      <c r="K45" s="102">
        <v>1979</v>
      </c>
      <c r="L45" s="99">
        <v>8.1899999999999994E-3</v>
      </c>
      <c r="M45" s="73">
        <v>4.7000000000000002E-3</v>
      </c>
      <c r="N45" s="80">
        <v>0.53034504317009401</v>
      </c>
      <c r="O45" s="64"/>
      <c r="U45" s="1"/>
    </row>
    <row r="46" spans="1:21" ht="15" customHeight="1">
      <c r="A46" s="64"/>
      <c r="B46" s="138" t="s">
        <v>28</v>
      </c>
      <c r="C46" s="205" t="s">
        <v>164</v>
      </c>
      <c r="D46" s="205"/>
      <c r="E46" s="205"/>
      <c r="F46" s="205"/>
      <c r="G46" s="205"/>
      <c r="H46" s="205"/>
      <c r="I46" s="205"/>
      <c r="J46" s="64"/>
      <c r="K46" s="102">
        <v>1978</v>
      </c>
      <c r="L46" s="99">
        <v>8.0000000000000002E-3</v>
      </c>
      <c r="M46" s="73">
        <v>4.8500000000000001E-3</v>
      </c>
      <c r="N46" s="80">
        <v>0.53624767677018936</v>
      </c>
      <c r="O46" s="64"/>
      <c r="U46" s="1"/>
    </row>
    <row r="47" spans="1:21" ht="15" customHeight="1">
      <c r="A47" s="64"/>
      <c r="B47" s="138" t="s">
        <v>88</v>
      </c>
      <c r="C47" s="205" t="s">
        <v>163</v>
      </c>
      <c r="D47" s="205"/>
      <c r="E47" s="205"/>
      <c r="F47" s="205"/>
      <c r="G47" s="205"/>
      <c r="H47" s="205"/>
      <c r="I47" s="205"/>
      <c r="J47" s="64"/>
      <c r="K47" s="102">
        <v>1977</v>
      </c>
      <c r="L47" s="99">
        <v>7.62E-3</v>
      </c>
      <c r="M47" s="73">
        <v>4.8999999999999998E-3</v>
      </c>
      <c r="N47" s="80">
        <v>0.53036891054337132</v>
      </c>
      <c r="O47" s="64"/>
      <c r="U47" s="1"/>
    </row>
    <row r="48" spans="1:21" ht="15" customHeight="1">
      <c r="A48" s="64"/>
      <c r="B48" s="138" t="s">
        <v>89</v>
      </c>
      <c r="C48" s="205" t="s">
        <v>162</v>
      </c>
      <c r="D48" s="205"/>
      <c r="E48" s="205"/>
      <c r="F48" s="205"/>
      <c r="G48" s="205"/>
      <c r="H48" s="205"/>
      <c r="I48" s="205"/>
      <c r="J48" s="64"/>
      <c r="K48" s="102">
        <v>1976</v>
      </c>
      <c r="L48" s="99">
        <v>8.0099999999999998E-3</v>
      </c>
      <c r="M48" s="73">
        <v>4.6299999999999996E-3</v>
      </c>
      <c r="N48" s="80">
        <v>0.54098211659869144</v>
      </c>
      <c r="O48" s="64"/>
      <c r="U48" s="1"/>
    </row>
    <row r="49" spans="1:21" ht="15" customHeight="1">
      <c r="A49" s="64"/>
      <c r="B49" s="138" t="s">
        <v>91</v>
      </c>
      <c r="C49" s="205" t="s">
        <v>161</v>
      </c>
      <c r="D49" s="205"/>
      <c r="E49" s="205"/>
      <c r="F49" s="205"/>
      <c r="G49" s="205"/>
      <c r="H49" s="205"/>
      <c r="I49" s="205"/>
      <c r="J49" s="64"/>
      <c r="K49" s="102">
        <v>1975</v>
      </c>
      <c r="L49" s="99">
        <v>7.3099999999999997E-3</v>
      </c>
      <c r="M49" s="73">
        <v>5.1200000000000004E-3</v>
      </c>
      <c r="N49" s="80">
        <v>0.53707500867182967</v>
      </c>
      <c r="O49" s="64"/>
      <c r="U49" s="1"/>
    </row>
    <row r="50" spans="1:21" ht="15" customHeight="1">
      <c r="A50" s="64"/>
      <c r="B50" s="138" t="s">
        <v>92</v>
      </c>
      <c r="C50" s="205" t="s">
        <v>160</v>
      </c>
      <c r="D50" s="205"/>
      <c r="E50" s="205"/>
      <c r="F50" s="205"/>
      <c r="G50" s="205"/>
      <c r="H50" s="205"/>
      <c r="I50" s="205"/>
      <c r="J50" s="64"/>
      <c r="K50" s="102">
        <v>1974</v>
      </c>
      <c r="L50" s="99">
        <v>7.4200000000000004E-3</v>
      </c>
      <c r="M50" s="73">
        <v>5.1999999999999998E-3</v>
      </c>
      <c r="N50" s="80">
        <v>0.5387631132629298</v>
      </c>
      <c r="O50" s="64"/>
      <c r="U50" s="1"/>
    </row>
    <row r="51" spans="1:21" ht="15" customHeight="1">
      <c r="A51" s="64"/>
      <c r="B51" s="138" t="s">
        <v>94</v>
      </c>
      <c r="C51" s="205" t="s">
        <v>159</v>
      </c>
      <c r="D51" s="205"/>
      <c r="E51" s="205"/>
      <c r="F51" s="205"/>
      <c r="G51" s="205"/>
      <c r="H51" s="205"/>
      <c r="I51" s="205"/>
      <c r="J51" s="64"/>
      <c r="K51" s="102">
        <v>1973</v>
      </c>
      <c r="L51" s="99">
        <v>6.7799999999999996E-3</v>
      </c>
      <c r="M51" s="73">
        <v>5.0699999999999999E-3</v>
      </c>
      <c r="N51" s="80">
        <v>0.53667533378081722</v>
      </c>
      <c r="O51" s="64"/>
      <c r="U51" s="1"/>
    </row>
    <row r="52" spans="1:21" ht="15" customHeight="1">
      <c r="A52" s="64"/>
      <c r="B52" s="138" t="s">
        <v>93</v>
      </c>
      <c r="C52" s="205" t="s">
        <v>158</v>
      </c>
      <c r="D52" s="205"/>
      <c r="E52" s="205"/>
      <c r="F52" s="205"/>
      <c r="G52" s="205"/>
      <c r="H52" s="205"/>
      <c r="I52" s="205"/>
      <c r="J52" s="64"/>
      <c r="K52" s="102">
        <v>1972</v>
      </c>
      <c r="L52" s="99">
        <v>6.3099999999999996E-3</v>
      </c>
      <c r="M52" s="73">
        <v>5.3699999999999998E-3</v>
      </c>
      <c r="N52" s="80">
        <v>0.5462765877001845</v>
      </c>
      <c r="O52" s="64"/>
      <c r="U52" s="1"/>
    </row>
    <row r="53" spans="1:21" ht="15" customHeight="1">
      <c r="A53" s="64"/>
      <c r="B53" s="138" t="s">
        <v>65</v>
      </c>
      <c r="C53" s="205" t="s">
        <v>157</v>
      </c>
      <c r="D53" s="205"/>
      <c r="E53" s="205"/>
      <c r="F53" s="205"/>
      <c r="G53" s="205"/>
      <c r="H53" s="205"/>
      <c r="I53" s="205"/>
      <c r="J53" s="64"/>
      <c r="K53" s="102">
        <v>1971</v>
      </c>
      <c r="L53" s="99">
        <v>6.7299999999999999E-3</v>
      </c>
      <c r="M53" s="73">
        <v>5.5999999999999999E-3</v>
      </c>
      <c r="N53" s="80">
        <v>0.54202701203694237</v>
      </c>
      <c r="O53" s="64"/>
      <c r="U53" s="1"/>
    </row>
    <row r="54" spans="1:21" ht="15" customHeight="1">
      <c r="A54" s="64"/>
      <c r="B54" s="138" t="s">
        <v>96</v>
      </c>
      <c r="C54" s="205" t="s">
        <v>145</v>
      </c>
      <c r="D54" s="205"/>
      <c r="E54" s="205"/>
      <c r="F54" s="205"/>
      <c r="G54" s="205"/>
      <c r="H54" s="205"/>
      <c r="I54" s="205"/>
      <c r="J54" s="64"/>
      <c r="K54" s="102">
        <v>1970</v>
      </c>
      <c r="L54" s="99">
        <v>6.6299999999999996E-3</v>
      </c>
      <c r="M54" s="73">
        <v>5.5199999999999997E-3</v>
      </c>
      <c r="N54" s="80">
        <v>0.53607120068555836</v>
      </c>
      <c r="O54" s="64"/>
      <c r="U54" s="1"/>
    </row>
    <row r="55" spans="1:21" ht="15" customHeight="1">
      <c r="A55" s="64"/>
      <c r="B55" s="138" t="s">
        <v>95</v>
      </c>
      <c r="C55" s="205" t="s">
        <v>146</v>
      </c>
      <c r="D55" s="205"/>
      <c r="E55" s="205"/>
      <c r="F55" s="205"/>
      <c r="G55" s="205"/>
      <c r="H55" s="205"/>
      <c r="I55" s="205"/>
      <c r="J55" s="64"/>
      <c r="K55" s="102">
        <v>1969</v>
      </c>
      <c r="L55" s="99">
        <v>6.1700000000000001E-3</v>
      </c>
      <c r="M55" s="73">
        <v>5.9500000000000004E-3</v>
      </c>
      <c r="N55" s="80">
        <v>0.54117038870049616</v>
      </c>
      <c r="O55" s="64"/>
      <c r="U55" s="1"/>
    </row>
    <row r="56" spans="1:21" ht="15" customHeight="1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102">
        <v>1968</v>
      </c>
      <c r="L56" s="99">
        <v>6.2300000000000003E-3</v>
      </c>
      <c r="M56" s="73">
        <v>6.4400000000000004E-3</v>
      </c>
      <c r="N56" s="80">
        <v>0.55220412927221885</v>
      </c>
      <c r="O56" s="64"/>
      <c r="U56" s="1"/>
    </row>
    <row r="57" spans="1:21" ht="15" customHeight="1">
      <c r="J57" s="64"/>
      <c r="K57" s="102">
        <v>1967</v>
      </c>
      <c r="L57" s="99">
        <v>6.0600000000000003E-3</v>
      </c>
      <c r="M57" s="73">
        <v>6.1599999999999997E-3</v>
      </c>
      <c r="N57" s="80">
        <v>0.5466701393419664</v>
      </c>
      <c r="O57" s="64"/>
      <c r="U57" s="1"/>
    </row>
    <row r="58" spans="1:21" ht="15" customHeight="1">
      <c r="J58" s="64"/>
      <c r="K58" s="102">
        <v>1966</v>
      </c>
      <c r="L58" s="99">
        <v>6.1000000000000004E-3</v>
      </c>
      <c r="M58" s="73">
        <v>5.5999999999999999E-3</v>
      </c>
      <c r="N58" s="80">
        <v>0.54102302005209402</v>
      </c>
      <c r="O58" s="64"/>
      <c r="U58" s="1"/>
    </row>
    <row r="59" spans="1:21" ht="15" customHeight="1">
      <c r="J59" s="64"/>
      <c r="K59" s="102">
        <v>1965</v>
      </c>
      <c r="L59" s="99">
        <v>6.2399999999999999E-3</v>
      </c>
      <c r="M59" s="73">
        <v>5.8599999999999998E-3</v>
      </c>
      <c r="N59" s="80">
        <v>0.54223999464110206</v>
      </c>
      <c r="O59" s="64"/>
      <c r="U59" s="1"/>
    </row>
    <row r="60" spans="1:21" ht="15" customHeight="1">
      <c r="J60" s="64"/>
      <c r="K60" s="102">
        <v>1964</v>
      </c>
      <c r="L60" s="99">
        <v>6.0099999999999997E-3</v>
      </c>
      <c r="M60" s="73">
        <v>5.64E-3</v>
      </c>
      <c r="N60" s="80">
        <v>0.54041816966506784</v>
      </c>
      <c r="O60" s="64"/>
      <c r="U60" s="1"/>
    </row>
    <row r="61" spans="1:21" ht="15" customHeight="1">
      <c r="J61" s="64"/>
      <c r="K61" s="102">
        <v>1963</v>
      </c>
      <c r="L61" s="99">
        <v>6.28E-3</v>
      </c>
      <c r="M61" s="73">
        <v>5.8300000000000001E-3</v>
      </c>
      <c r="N61" s="80">
        <v>0.54221408290351403</v>
      </c>
      <c r="O61" s="64"/>
      <c r="U61" s="1"/>
    </row>
    <row r="62" spans="1:21" ht="15" customHeight="1">
      <c r="J62" s="64"/>
      <c r="K62" s="102">
        <v>1962</v>
      </c>
      <c r="L62" s="99">
        <v>6.79E-3</v>
      </c>
      <c r="M62" s="73">
        <v>5.6899999999999997E-3</v>
      </c>
      <c r="N62" s="80">
        <v>0.5332433287276741</v>
      </c>
      <c r="O62" s="64"/>
      <c r="U62" s="1"/>
    </row>
    <row r="63" spans="1:21" ht="15" customHeight="1">
      <c r="J63" s="64"/>
      <c r="K63" s="102">
        <v>1961</v>
      </c>
      <c r="L63" s="99">
        <v>6.94E-3</v>
      </c>
      <c r="M63" s="73">
        <v>5.2300000000000003E-3</v>
      </c>
      <c r="N63" s="80">
        <v>0.53117695764860295</v>
      </c>
      <c r="O63" s="64"/>
      <c r="U63" s="1"/>
    </row>
    <row r="64" spans="1:21" ht="15" customHeight="1">
      <c r="J64" s="64"/>
      <c r="K64" s="102">
        <v>1960</v>
      </c>
      <c r="L64" s="99">
        <v>7.3000000000000001E-3</v>
      </c>
      <c r="M64" s="73">
        <v>5.1500000000000001E-3</v>
      </c>
      <c r="N64" s="80">
        <v>0.53461757609178684</v>
      </c>
      <c r="O64" s="64"/>
      <c r="U64" s="1"/>
    </row>
    <row r="65" spans="10:21" ht="15" customHeight="1">
      <c r="J65" s="64"/>
      <c r="K65" s="102">
        <v>1959</v>
      </c>
      <c r="L65" s="99">
        <v>6.4999999999999997E-3</v>
      </c>
      <c r="M65" s="73">
        <v>5.2300000000000003E-3</v>
      </c>
      <c r="N65" s="80">
        <v>0.53328061192436094</v>
      </c>
      <c r="O65" s="64"/>
      <c r="U65" s="1"/>
    </row>
    <row r="66" spans="10:21" ht="15" customHeight="1">
      <c r="J66" s="64"/>
      <c r="K66" s="102">
        <v>1958</v>
      </c>
      <c r="L66" s="99">
        <v>6.8399999999999997E-3</v>
      </c>
      <c r="M66" s="73">
        <v>5.3E-3</v>
      </c>
      <c r="N66" s="80">
        <v>0.53251649527627354</v>
      </c>
      <c r="O66" s="64"/>
      <c r="U66" s="1"/>
    </row>
    <row r="67" spans="10:21" ht="15" customHeight="1">
      <c r="J67" s="64"/>
      <c r="K67" s="102">
        <v>1957</v>
      </c>
      <c r="L67" s="99">
        <v>7.1999999999999998E-3</v>
      </c>
      <c r="M67" s="73">
        <v>5.3600000000000002E-3</v>
      </c>
      <c r="N67" s="80">
        <v>0.53307221041443964</v>
      </c>
      <c r="O67" s="64"/>
      <c r="U67" s="1"/>
    </row>
    <row r="68" spans="10:21" ht="15" customHeight="1">
      <c r="J68" s="64"/>
      <c r="K68" s="102">
        <v>1956</v>
      </c>
      <c r="L68" s="99">
        <v>6.7600000000000004E-3</v>
      </c>
      <c r="M68" s="73">
        <v>5.0499999999999998E-3</v>
      </c>
      <c r="N68" s="80">
        <v>0.5301222703444004</v>
      </c>
      <c r="O68" s="64"/>
      <c r="U68" s="1"/>
    </row>
    <row r="69" spans="10:21" ht="15" customHeight="1">
      <c r="J69" s="64"/>
      <c r="K69" s="102">
        <v>1955</v>
      </c>
      <c r="L69" s="99">
        <v>7.3400000000000002E-3</v>
      </c>
      <c r="M69" s="73">
        <v>5.3200000000000001E-3</v>
      </c>
      <c r="N69" s="80">
        <v>0.53022213255061224</v>
      </c>
      <c r="O69" s="64"/>
      <c r="U69" s="1"/>
    </row>
    <row r="70" spans="10:21" ht="15" customHeight="1" thickBot="1">
      <c r="J70" s="64"/>
      <c r="K70" s="103">
        <v>1954</v>
      </c>
      <c r="L70" s="100">
        <v>8.3199999999999993E-3</v>
      </c>
      <c r="M70" s="96">
        <v>4.6100000000000004E-3</v>
      </c>
      <c r="N70" s="97">
        <v>0.53067593823211445</v>
      </c>
      <c r="O70" s="64"/>
      <c r="U70" s="1"/>
    </row>
    <row r="71" spans="10:21" ht="15" customHeight="1">
      <c r="J71" s="64"/>
      <c r="K71" s="111">
        <v>1953</v>
      </c>
      <c r="L71" s="108">
        <v>7.9299999999999995E-3</v>
      </c>
      <c r="M71" s="104">
        <v>5.1000000000000004E-3</v>
      </c>
      <c r="N71" s="105">
        <v>0.52768787626011826</v>
      </c>
      <c r="O71" s="64"/>
      <c r="U71" s="1"/>
    </row>
    <row r="72" spans="10:21" ht="15" customHeight="1">
      <c r="J72" s="64"/>
      <c r="K72" s="112">
        <v>1952</v>
      </c>
      <c r="L72" s="109">
        <v>8.26E-3</v>
      </c>
      <c r="M72" s="74">
        <v>5.0800000000000003E-3</v>
      </c>
      <c r="N72" s="81">
        <v>0.5363605683873145</v>
      </c>
      <c r="O72" s="64"/>
      <c r="U72" s="1"/>
    </row>
    <row r="73" spans="10:21" ht="15" customHeight="1">
      <c r="J73" s="64"/>
      <c r="K73" s="112">
        <v>1951</v>
      </c>
      <c r="L73" s="109">
        <v>7.1799999999999998E-3</v>
      </c>
      <c r="M73" s="74">
        <v>4.6800000000000001E-3</v>
      </c>
      <c r="N73" s="81">
        <v>0.52970070827164095</v>
      </c>
      <c r="O73" s="64"/>
      <c r="U73" s="1"/>
    </row>
    <row r="74" spans="10:21" ht="15" customHeight="1">
      <c r="J74" s="64"/>
      <c r="K74" s="112">
        <v>1950</v>
      </c>
      <c r="L74" s="109">
        <v>6.8700000000000002E-3</v>
      </c>
      <c r="M74" s="74">
        <v>4.5199999999999997E-3</v>
      </c>
      <c r="N74" s="81">
        <v>0.52440958256544157</v>
      </c>
      <c r="O74" s="64"/>
      <c r="U74" s="1"/>
    </row>
    <row r="75" spans="10:21" ht="15" customHeight="1">
      <c r="J75" s="64"/>
      <c r="K75" s="112">
        <v>1949</v>
      </c>
      <c r="L75" s="109">
        <v>8.4700000000000001E-3</v>
      </c>
      <c r="M75" s="74">
        <v>3.8999999999999998E-3</v>
      </c>
      <c r="N75" s="81">
        <v>0.52873684049835834</v>
      </c>
      <c r="O75" s="64"/>
      <c r="U75" s="1"/>
    </row>
    <row r="76" spans="10:21" ht="15" customHeight="1">
      <c r="J76" s="64"/>
      <c r="K76" s="112">
        <v>1948</v>
      </c>
      <c r="L76" s="109">
        <v>8.1899999999999994E-3</v>
      </c>
      <c r="M76" s="74">
        <v>4.0499999999999998E-3</v>
      </c>
      <c r="N76" s="81">
        <v>0.52830521136843123</v>
      </c>
      <c r="O76" s="64"/>
      <c r="U76" s="1"/>
    </row>
    <row r="77" spans="10:21" ht="15" customHeight="1">
      <c r="J77" s="64"/>
      <c r="K77" s="112">
        <v>1947</v>
      </c>
      <c r="L77" s="109">
        <v>8.2400000000000008E-3</v>
      </c>
      <c r="M77" s="74">
        <v>3.9300000000000003E-3</v>
      </c>
      <c r="N77" s="81">
        <v>0.52969359382385739</v>
      </c>
      <c r="O77" s="64"/>
      <c r="U77" s="1"/>
    </row>
    <row r="78" spans="10:21" ht="15" customHeight="1">
      <c r="J78" s="64"/>
      <c r="K78" s="112">
        <v>1946</v>
      </c>
      <c r="L78" s="109">
        <v>7.6600000000000001E-3</v>
      </c>
      <c r="M78" s="74">
        <v>3.13E-3</v>
      </c>
      <c r="N78" s="81">
        <v>0.53680992566678642</v>
      </c>
      <c r="O78" s="64"/>
      <c r="U78" s="1"/>
    </row>
    <row r="79" spans="10:21" ht="15" customHeight="1">
      <c r="J79" s="64"/>
      <c r="K79" s="112">
        <v>1945</v>
      </c>
      <c r="L79" s="109">
        <v>7.0299999999999998E-3</v>
      </c>
      <c r="M79" s="74">
        <v>3.9100000000000003E-3</v>
      </c>
      <c r="N79" s="81">
        <v>0.53517082189118148</v>
      </c>
      <c r="O79" s="64"/>
      <c r="U79" s="1"/>
    </row>
    <row r="80" spans="10:21" ht="15" customHeight="1">
      <c r="J80" s="64"/>
      <c r="K80" s="112">
        <v>1944</v>
      </c>
      <c r="L80" s="109">
        <v>8.2799999999999992E-3</v>
      </c>
      <c r="M80" s="74">
        <v>3.2100000000000002E-3</v>
      </c>
      <c r="N80" s="81">
        <v>0.53587333739299758</v>
      </c>
      <c r="O80" s="64"/>
      <c r="U80" s="1"/>
    </row>
    <row r="81" spans="10:21" ht="15" customHeight="1">
      <c r="J81" s="64"/>
      <c r="K81" s="112">
        <v>1943</v>
      </c>
      <c r="L81" s="109">
        <v>7.7999999999999996E-3</v>
      </c>
      <c r="M81" s="74">
        <v>3.62E-3</v>
      </c>
      <c r="N81" s="81">
        <v>0.53789079535163831</v>
      </c>
      <c r="O81" s="64"/>
      <c r="U81" s="1"/>
    </row>
    <row r="82" spans="10:21" ht="15" customHeight="1">
      <c r="J82" s="64"/>
      <c r="K82" s="112">
        <v>1942</v>
      </c>
      <c r="L82" s="109">
        <v>7.4400000000000004E-3</v>
      </c>
      <c r="M82" s="74">
        <v>3.0899999999999999E-3</v>
      </c>
      <c r="N82" s="81">
        <v>0.53882346412916537</v>
      </c>
      <c r="O82" s="64"/>
      <c r="U82" s="1"/>
    </row>
    <row r="83" spans="10:21" ht="15" customHeight="1">
      <c r="J83" s="64"/>
      <c r="K83" s="112">
        <v>1941</v>
      </c>
      <c r="L83" s="109">
        <v>8.2699999999999996E-3</v>
      </c>
      <c r="M83" s="74">
        <v>2.8300000000000001E-3</v>
      </c>
      <c r="N83" s="81">
        <v>0.53188121145361134</v>
      </c>
      <c r="O83" s="64"/>
      <c r="U83" s="1"/>
    </row>
    <row r="84" spans="10:21" ht="15" customHeight="1">
      <c r="J84" s="64"/>
      <c r="K84" s="112">
        <v>1940</v>
      </c>
      <c r="L84" s="109">
        <v>7.1199999999999996E-3</v>
      </c>
      <c r="M84" s="74">
        <v>3.2100000000000002E-3</v>
      </c>
      <c r="N84" s="81">
        <v>0.52731868334455156</v>
      </c>
      <c r="O84" s="64"/>
      <c r="U84" s="1"/>
    </row>
    <row r="85" spans="10:21" ht="15" customHeight="1">
      <c r="J85" s="64"/>
      <c r="K85" s="112">
        <v>1939</v>
      </c>
      <c r="L85" s="109">
        <v>7.7200000000000003E-3</v>
      </c>
      <c r="M85" s="74">
        <v>3.2100000000000002E-3</v>
      </c>
      <c r="N85" s="81">
        <v>0.52520151523556557</v>
      </c>
      <c r="O85" s="64"/>
      <c r="U85" s="1"/>
    </row>
    <row r="86" spans="10:21" ht="15" customHeight="1">
      <c r="J86" s="64"/>
      <c r="K86" s="112">
        <v>1938</v>
      </c>
      <c r="L86" s="109">
        <v>7.1799999999999998E-3</v>
      </c>
      <c r="M86" s="74">
        <v>3.8800000000000002E-3</v>
      </c>
      <c r="N86" s="81">
        <v>0.52328884432439704</v>
      </c>
      <c r="O86" s="64"/>
      <c r="U86" s="1"/>
    </row>
    <row r="87" spans="10:21" ht="15" customHeight="1">
      <c r="J87" s="64"/>
      <c r="K87" s="112">
        <v>1937</v>
      </c>
      <c r="L87" s="109">
        <v>7.43E-3</v>
      </c>
      <c r="M87" s="74">
        <v>3.7000000000000002E-3</v>
      </c>
      <c r="N87" s="81">
        <v>0.52214118678931576</v>
      </c>
      <c r="O87" s="64"/>
      <c r="U87" s="1"/>
    </row>
    <row r="88" spans="10:21" ht="15" customHeight="1">
      <c r="J88" s="64"/>
      <c r="K88" s="112">
        <v>1936</v>
      </c>
      <c r="L88" s="109">
        <v>7.8399999999999997E-3</v>
      </c>
      <c r="M88" s="74">
        <v>4.3499999999999997E-3</v>
      </c>
      <c r="N88" s="81">
        <v>0.51962364665797911</v>
      </c>
      <c r="O88" s="64"/>
      <c r="U88" s="1"/>
    </row>
    <row r="89" spans="10:21" ht="15" customHeight="1">
      <c r="J89" s="64"/>
      <c r="K89" s="112">
        <v>1935</v>
      </c>
      <c r="L89" s="109">
        <v>8.4600000000000005E-3</v>
      </c>
      <c r="M89" s="74">
        <v>4.1200000000000004E-3</v>
      </c>
      <c r="N89" s="81">
        <v>0.52153237859360391</v>
      </c>
      <c r="O89" s="64"/>
      <c r="U89" s="1"/>
    </row>
    <row r="90" spans="10:21" ht="15" customHeight="1">
      <c r="J90" s="64"/>
      <c r="K90" s="112">
        <v>1934</v>
      </c>
      <c r="L90" s="109">
        <v>7.9000000000000008E-3</v>
      </c>
      <c r="M90" s="74">
        <v>3.5999999999999999E-3</v>
      </c>
      <c r="N90" s="81">
        <v>0.52422429896832035</v>
      </c>
      <c r="O90" s="64"/>
      <c r="U90" s="1"/>
    </row>
    <row r="91" spans="10:21" ht="15" customHeight="1">
      <c r="J91" s="64"/>
      <c r="K91" s="112">
        <v>1933</v>
      </c>
      <c r="L91" s="109">
        <v>8.5599999999999999E-3</v>
      </c>
      <c r="M91" s="74">
        <v>4.0200000000000001E-3</v>
      </c>
      <c r="N91" s="81">
        <v>0.52938390503621502</v>
      </c>
      <c r="O91" s="64"/>
      <c r="U91" s="1"/>
    </row>
    <row r="92" spans="10:21" ht="15" customHeight="1">
      <c r="J92" s="64"/>
      <c r="K92" s="112">
        <v>1932</v>
      </c>
      <c r="L92" s="109">
        <v>7.9500000000000005E-3</v>
      </c>
      <c r="M92" s="74">
        <v>3.7399999999999998E-3</v>
      </c>
      <c r="N92" s="81">
        <v>0.52465079761043265</v>
      </c>
      <c r="O92" s="64"/>
      <c r="U92" s="1"/>
    </row>
    <row r="93" spans="10:21" ht="15" customHeight="1">
      <c r="J93" s="64"/>
      <c r="K93" s="112">
        <v>1931</v>
      </c>
      <c r="L93" s="109">
        <v>7.5100000000000002E-3</v>
      </c>
      <c r="M93" s="74">
        <v>4.2100000000000002E-3</v>
      </c>
      <c r="N93" s="81">
        <v>0.52541202702408341</v>
      </c>
      <c r="O93" s="64"/>
      <c r="U93" s="1"/>
    </row>
    <row r="94" spans="10:21" ht="15" customHeight="1">
      <c r="J94" s="64"/>
      <c r="K94" s="112">
        <v>1930</v>
      </c>
      <c r="L94" s="109">
        <v>7.3699999999999998E-3</v>
      </c>
      <c r="M94" s="74">
        <v>3.64E-3</v>
      </c>
      <c r="N94" s="81">
        <v>0.5141724065532105</v>
      </c>
      <c r="O94" s="64"/>
      <c r="U94" s="1"/>
    </row>
    <row r="95" spans="10:21" ht="15" customHeight="1">
      <c r="J95" s="64"/>
      <c r="K95" s="112">
        <v>1929</v>
      </c>
      <c r="L95" s="109">
        <v>8.09E-3</v>
      </c>
      <c r="M95" s="74">
        <v>4.0899999999999999E-3</v>
      </c>
      <c r="N95" s="81">
        <v>0.51483892933678166</v>
      </c>
      <c r="O95" s="64"/>
      <c r="U95" s="1"/>
    </row>
    <row r="96" spans="10:21" ht="15" customHeight="1">
      <c r="J96" s="64"/>
      <c r="K96" s="112">
        <v>1928</v>
      </c>
      <c r="L96" s="109">
        <v>6.94E-3</v>
      </c>
      <c r="M96" s="74">
        <v>5.7800000000000004E-3</v>
      </c>
      <c r="N96" s="81">
        <v>0.5215348142748939</v>
      </c>
      <c r="O96" s="64"/>
      <c r="U96" s="1"/>
    </row>
    <row r="97" spans="10:21" ht="15" customHeight="1">
      <c r="J97" s="64"/>
      <c r="K97" s="112">
        <v>1927</v>
      </c>
      <c r="L97" s="109">
        <v>7.0600000000000003E-3</v>
      </c>
      <c r="M97" s="74">
        <v>4.5500000000000002E-3</v>
      </c>
      <c r="N97" s="81">
        <v>0.52216030275850667</v>
      </c>
      <c r="O97" s="64"/>
      <c r="U97" s="1"/>
    </row>
    <row r="98" spans="10:21" ht="15" customHeight="1">
      <c r="J98" s="64"/>
      <c r="K98" s="112">
        <v>1926</v>
      </c>
      <c r="L98" s="109">
        <v>7.1000000000000004E-3</v>
      </c>
      <c r="M98" s="74">
        <v>6.4900000000000001E-3</v>
      </c>
      <c r="N98" s="81">
        <v>0.52176653285214658</v>
      </c>
      <c r="O98" s="64"/>
      <c r="U98" s="1"/>
    </row>
    <row r="99" spans="10:21" ht="15" customHeight="1">
      <c r="J99" s="64"/>
      <c r="K99" s="112">
        <v>1925</v>
      </c>
      <c r="L99" s="109">
        <v>8.7100000000000007E-3</v>
      </c>
      <c r="M99" s="74">
        <v>3.63E-3</v>
      </c>
      <c r="N99" s="81">
        <v>0.51779182206245733</v>
      </c>
      <c r="O99" s="64"/>
      <c r="U99" s="1"/>
    </row>
    <row r="100" spans="10:21" ht="15" customHeight="1">
      <c r="J100" s="64"/>
      <c r="K100" s="112">
        <v>1924</v>
      </c>
      <c r="L100" s="109">
        <v>7.9799999999999992E-3</v>
      </c>
      <c r="M100" s="74">
        <v>5.7299999999999999E-3</v>
      </c>
      <c r="N100" s="81">
        <v>0.52262254857527468</v>
      </c>
      <c r="O100" s="64"/>
      <c r="U100" s="1"/>
    </row>
    <row r="101" spans="10:21" ht="15" customHeight="1">
      <c r="J101" s="64"/>
      <c r="K101" s="112">
        <v>1923</v>
      </c>
      <c r="L101" s="109">
        <v>8.4600000000000005E-3</v>
      </c>
      <c r="M101" s="74">
        <v>6.3699999999999998E-3</v>
      </c>
      <c r="N101" s="81">
        <v>0.52133542579825876</v>
      </c>
      <c r="O101" s="64"/>
      <c r="U101" s="1"/>
    </row>
    <row r="102" spans="10:21" ht="15" customHeight="1">
      <c r="J102" s="64"/>
      <c r="K102" s="112">
        <v>1922</v>
      </c>
      <c r="L102" s="109">
        <v>8.4600000000000005E-3</v>
      </c>
      <c r="M102" s="74">
        <v>6.4999999999999997E-3</v>
      </c>
      <c r="N102" s="81">
        <v>0.52046134714701231</v>
      </c>
      <c r="O102" s="64"/>
      <c r="U102" s="1"/>
    </row>
    <row r="103" spans="10:21" ht="15" customHeight="1">
      <c r="J103" s="64"/>
      <c r="K103" s="112">
        <v>1921</v>
      </c>
      <c r="L103" s="109">
        <v>7.7299999999999999E-3</v>
      </c>
      <c r="M103" s="74">
        <v>6.8500000000000002E-3</v>
      </c>
      <c r="N103" s="81">
        <v>0.52197196821006764</v>
      </c>
      <c r="O103" s="64"/>
      <c r="U103" s="1"/>
    </row>
    <row r="104" spans="10:21" ht="15" customHeight="1">
      <c r="J104" s="64"/>
      <c r="K104" s="112">
        <v>1920</v>
      </c>
      <c r="L104" s="109">
        <v>7.8799999999999999E-3</v>
      </c>
      <c r="M104" s="74">
        <v>6.3200000000000001E-3</v>
      </c>
      <c r="N104" s="81">
        <v>0.53187050864210517</v>
      </c>
      <c r="O104" s="64"/>
      <c r="U104" s="1"/>
    </row>
    <row r="105" spans="10:21" ht="15" customHeight="1">
      <c r="J105" s="64"/>
      <c r="K105" s="112">
        <v>1919</v>
      </c>
      <c r="L105" s="109">
        <v>8.4399999999999996E-3</v>
      </c>
      <c r="M105" s="74">
        <v>6.3200000000000001E-3</v>
      </c>
      <c r="N105" s="81">
        <v>0.54056149803210318</v>
      </c>
      <c r="O105" s="64"/>
      <c r="U105" s="1"/>
    </row>
    <row r="106" spans="10:21" ht="15" customHeight="1">
      <c r="J106" s="64"/>
      <c r="K106" s="112">
        <v>1918</v>
      </c>
      <c r="L106" s="109">
        <v>8.5699999999999995E-3</v>
      </c>
      <c r="M106" s="74">
        <v>6.0600000000000003E-3</v>
      </c>
      <c r="N106" s="81">
        <v>0.54665075590837042</v>
      </c>
      <c r="O106" s="64"/>
      <c r="U106" s="1"/>
    </row>
    <row r="107" spans="10:21" ht="15" customHeight="1">
      <c r="J107" s="64"/>
      <c r="K107" s="112">
        <v>1917</v>
      </c>
      <c r="L107" s="109">
        <v>8.5100000000000002E-3</v>
      </c>
      <c r="M107" s="74">
        <v>6.2399999999999999E-3</v>
      </c>
      <c r="N107" s="81">
        <v>0.54908594601751459</v>
      </c>
      <c r="O107" s="64"/>
      <c r="U107" s="1"/>
    </row>
    <row r="108" spans="10:21" ht="15" customHeight="1">
      <c r="J108" s="64"/>
      <c r="K108" s="112">
        <v>1916</v>
      </c>
      <c r="L108" s="109">
        <v>7.8700000000000003E-3</v>
      </c>
      <c r="M108" s="74">
        <v>6.9100000000000003E-3</v>
      </c>
      <c r="N108" s="81">
        <v>0.54924420844179678</v>
      </c>
      <c r="O108" s="64"/>
      <c r="U108" s="1"/>
    </row>
    <row r="109" spans="10:21" ht="15" customHeight="1">
      <c r="J109" s="64"/>
      <c r="K109" s="112">
        <v>1915</v>
      </c>
      <c r="L109" s="109">
        <v>8.7399999999999995E-3</v>
      </c>
      <c r="M109" s="74">
        <v>7.3299999999999997E-3</v>
      </c>
      <c r="N109" s="81">
        <v>0.54649194023185621</v>
      </c>
      <c r="O109" s="64"/>
      <c r="U109" s="1"/>
    </row>
    <row r="110" spans="10:21" ht="15" customHeight="1">
      <c r="J110" s="64"/>
      <c r="K110" s="112">
        <v>1914</v>
      </c>
      <c r="L110" s="109">
        <v>7.6800000000000002E-3</v>
      </c>
      <c r="M110" s="74">
        <v>7.1199999999999996E-3</v>
      </c>
      <c r="N110" s="81">
        <v>0.54507059734516328</v>
      </c>
      <c r="O110" s="64"/>
      <c r="U110" s="1"/>
    </row>
    <row r="111" spans="10:21" ht="15" customHeight="1">
      <c r="J111" s="64"/>
      <c r="K111" s="112">
        <v>1913</v>
      </c>
      <c r="L111" s="109">
        <v>6.8500000000000002E-3</v>
      </c>
      <c r="M111" s="74">
        <v>7.6299999999999996E-3</v>
      </c>
      <c r="N111" s="81">
        <v>0.54203058916000946</v>
      </c>
      <c r="O111" s="64"/>
      <c r="U111" s="1"/>
    </row>
    <row r="112" spans="10:21" ht="15" customHeight="1">
      <c r="J112" s="64"/>
      <c r="K112" s="112">
        <v>1912</v>
      </c>
      <c r="L112" s="109">
        <v>8.2100000000000003E-3</v>
      </c>
      <c r="M112" s="74">
        <v>7.6699999999999997E-3</v>
      </c>
      <c r="N112" s="81">
        <v>0.5367750349626903</v>
      </c>
      <c r="O112" s="64"/>
      <c r="U112" s="1"/>
    </row>
    <row r="113" spans="10:21" ht="15" customHeight="1">
      <c r="J113" s="64"/>
      <c r="K113" s="112">
        <v>1911</v>
      </c>
      <c r="L113" s="109">
        <v>7.7200000000000003E-3</v>
      </c>
      <c r="M113" s="74">
        <v>8.9599999999999992E-3</v>
      </c>
      <c r="N113" s="81">
        <v>0.5376086261646027</v>
      </c>
      <c r="O113" s="64"/>
      <c r="U113" s="1"/>
    </row>
    <row r="114" spans="10:21" ht="15" customHeight="1">
      <c r="J114" s="64"/>
      <c r="K114" s="112">
        <v>1910</v>
      </c>
      <c r="L114" s="109">
        <v>7.5100000000000002E-3</v>
      </c>
      <c r="M114" s="74">
        <v>8.4899999999999993E-3</v>
      </c>
      <c r="N114" s="81">
        <v>0.54830236429552381</v>
      </c>
      <c r="O114" s="64"/>
      <c r="U114" s="1"/>
    </row>
    <row r="115" spans="10:21" ht="15" customHeight="1">
      <c r="J115" s="64"/>
      <c r="K115" s="112">
        <v>1909</v>
      </c>
      <c r="L115" s="109">
        <v>7.4000000000000003E-3</v>
      </c>
      <c r="M115" s="74">
        <v>8.3400000000000002E-3</v>
      </c>
      <c r="N115" s="81">
        <v>0.55358448308452801</v>
      </c>
      <c r="O115" s="64"/>
      <c r="U115" s="1"/>
    </row>
    <row r="116" spans="10:21" ht="15" customHeight="1">
      <c r="J116" s="64"/>
      <c r="K116" s="112">
        <v>1908</v>
      </c>
      <c r="L116" s="109">
        <v>8.3700000000000007E-3</v>
      </c>
      <c r="M116" s="74">
        <v>8.4700000000000001E-3</v>
      </c>
      <c r="N116" s="81">
        <v>0.55636074242186262</v>
      </c>
      <c r="O116" s="64"/>
      <c r="U116" s="1"/>
    </row>
    <row r="117" spans="10:21" ht="15" customHeight="1">
      <c r="J117" s="64"/>
      <c r="K117" s="112">
        <v>1907</v>
      </c>
      <c r="L117" s="109">
        <v>8.4600000000000005E-3</v>
      </c>
      <c r="M117" s="74">
        <v>8.1899999999999994E-3</v>
      </c>
      <c r="N117" s="81">
        <v>0.55267698382915076</v>
      </c>
      <c r="O117" s="64"/>
      <c r="U117" s="1"/>
    </row>
    <row r="118" spans="10:21" ht="15" customHeight="1">
      <c r="J118" s="64"/>
      <c r="K118" s="112">
        <v>1906</v>
      </c>
      <c r="L118" s="109">
        <v>8.6999999999999994E-3</v>
      </c>
      <c r="M118" s="74">
        <v>8.09E-3</v>
      </c>
      <c r="N118" s="81">
        <v>0.55154894226784279</v>
      </c>
      <c r="O118" s="64"/>
      <c r="U118" s="1"/>
    </row>
    <row r="119" spans="10:21" ht="15" customHeight="1">
      <c r="J119" s="64"/>
      <c r="K119" s="112">
        <v>1905</v>
      </c>
      <c r="L119" s="109">
        <v>7.5599999999999999E-3</v>
      </c>
      <c r="M119" s="74">
        <v>8.9099999999999995E-3</v>
      </c>
      <c r="N119" s="81">
        <v>0.549260899638218</v>
      </c>
      <c r="O119" s="64"/>
      <c r="U119" s="1"/>
    </row>
    <row r="120" spans="10:21" ht="15" customHeight="1">
      <c r="J120" s="64"/>
      <c r="K120" s="112">
        <v>1904</v>
      </c>
      <c r="L120" s="109">
        <v>8.6599999999999993E-3</v>
      </c>
      <c r="M120" s="74">
        <v>8.4899999999999993E-3</v>
      </c>
      <c r="N120" s="81">
        <v>0.55061185775672628</v>
      </c>
      <c r="O120" s="64"/>
      <c r="U120" s="1"/>
    </row>
    <row r="121" spans="10:21" ht="15" customHeight="1">
      <c r="J121" s="64"/>
      <c r="K121" s="112">
        <v>1903</v>
      </c>
      <c r="L121" s="109">
        <v>8.3999999999999995E-3</v>
      </c>
      <c r="M121" s="74">
        <v>8.6899999999999998E-3</v>
      </c>
      <c r="N121" s="81">
        <v>0.54052976074420234</v>
      </c>
      <c r="O121" s="64"/>
      <c r="U121" s="1"/>
    </row>
    <row r="122" spans="10:21" ht="15" customHeight="1">
      <c r="J122" s="64"/>
      <c r="K122" s="112">
        <v>1902</v>
      </c>
      <c r="L122" s="109">
        <v>8.5299999999999994E-3</v>
      </c>
      <c r="M122" s="74">
        <v>8.4700000000000001E-3</v>
      </c>
      <c r="N122" s="81">
        <v>0.53893049085957934</v>
      </c>
      <c r="O122" s="64"/>
      <c r="U122" s="1"/>
    </row>
    <row r="123" spans="10:21" ht="15" customHeight="1" thickBot="1">
      <c r="J123" s="64"/>
      <c r="K123" s="113">
        <v>1901</v>
      </c>
      <c r="L123" s="110">
        <v>7.4999999999999997E-3</v>
      </c>
      <c r="M123" s="106">
        <v>9.7300000000000008E-3</v>
      </c>
      <c r="N123" s="107">
        <v>0.53368098372773543</v>
      </c>
      <c r="O123" s="64"/>
      <c r="U123" s="1"/>
    </row>
    <row r="124" spans="10:21" ht="15" customHeight="1">
      <c r="J124" s="64"/>
      <c r="K124" s="119">
        <v>1900</v>
      </c>
      <c r="L124" s="116">
        <v>8.5100000000000002E-3</v>
      </c>
      <c r="M124" s="114">
        <v>1.18E-2</v>
      </c>
      <c r="N124" s="115">
        <v>0.52946588242426684</v>
      </c>
      <c r="O124" s="64"/>
      <c r="U124" s="1"/>
    </row>
    <row r="125" spans="10:21" ht="15" customHeight="1">
      <c r="J125" s="64"/>
      <c r="K125" s="120">
        <v>1899</v>
      </c>
      <c r="L125" s="117">
        <v>8.1200000000000005E-3</v>
      </c>
      <c r="M125" s="75">
        <v>1.24E-2</v>
      </c>
      <c r="N125" s="82">
        <v>0.52817727711481988</v>
      </c>
      <c r="O125" s="64"/>
      <c r="U125" s="1"/>
    </row>
    <row r="126" spans="10:21" ht="15" customHeight="1">
      <c r="J126" s="64"/>
      <c r="K126" s="120">
        <v>1898</v>
      </c>
      <c r="L126" s="117">
        <v>8.43E-3</v>
      </c>
      <c r="M126" s="75">
        <v>1.2359999999999999E-2</v>
      </c>
      <c r="N126" s="82">
        <v>0.53499952360973646</v>
      </c>
      <c r="O126" s="64"/>
      <c r="U126" s="1"/>
    </row>
    <row r="127" spans="10:21" ht="15" customHeight="1">
      <c r="J127" s="64"/>
      <c r="K127" s="120">
        <v>1897</v>
      </c>
      <c r="L127" s="117">
        <v>8.4700000000000001E-3</v>
      </c>
      <c r="M127" s="75">
        <v>1.1849999999999999E-2</v>
      </c>
      <c r="N127" s="82">
        <v>0.52157249459605004</v>
      </c>
      <c r="O127" s="64"/>
      <c r="U127" s="1"/>
    </row>
    <row r="128" spans="10:21" ht="15" customHeight="1">
      <c r="J128" s="64"/>
      <c r="K128" s="120">
        <v>1896</v>
      </c>
      <c r="L128" s="117">
        <v>8.5000000000000006E-3</v>
      </c>
      <c r="M128" s="75">
        <v>1.022E-2</v>
      </c>
      <c r="N128" s="82">
        <v>0.52078210141957282</v>
      </c>
      <c r="O128" s="64"/>
      <c r="U128" s="1"/>
    </row>
    <row r="129" spans="10:21" ht="15" customHeight="1">
      <c r="J129" s="64"/>
      <c r="K129" s="120">
        <v>1895</v>
      </c>
      <c r="L129" s="117">
        <v>7.7099999999999998E-3</v>
      </c>
      <c r="M129" s="75">
        <v>1.051E-2</v>
      </c>
      <c r="N129" s="82">
        <v>0.51608273829370344</v>
      </c>
      <c r="O129" s="64"/>
      <c r="U129" s="1"/>
    </row>
    <row r="130" spans="10:21" ht="15" customHeight="1">
      <c r="J130" s="64"/>
      <c r="K130" s="120">
        <v>1894</v>
      </c>
      <c r="L130" s="117">
        <v>7.0000000000000001E-3</v>
      </c>
      <c r="M130" s="75">
        <v>9.2300000000000004E-3</v>
      </c>
      <c r="N130" s="82">
        <v>0.50417604311436892</v>
      </c>
      <c r="O130" s="64"/>
      <c r="U130" s="1"/>
    </row>
    <row r="131" spans="10:21" ht="15" customHeight="1">
      <c r="J131" s="64"/>
      <c r="K131" s="120">
        <v>1893</v>
      </c>
      <c r="L131" s="117">
        <v>8.6599999999999993E-3</v>
      </c>
      <c r="M131" s="75">
        <v>1.0030000000000001E-2</v>
      </c>
      <c r="N131" s="82">
        <v>0.52077741804949973</v>
      </c>
      <c r="O131" s="64"/>
      <c r="U131" s="1"/>
    </row>
    <row r="132" spans="10:21" ht="15" customHeight="1">
      <c r="J132" s="64"/>
      <c r="K132" s="120">
        <v>1892</v>
      </c>
      <c r="L132" s="117">
        <v>7.2899999999999996E-3</v>
      </c>
      <c r="M132" s="75">
        <v>7.9399999999999991E-3</v>
      </c>
      <c r="N132" s="82">
        <v>0.54278092146486068</v>
      </c>
      <c r="O132" s="64"/>
      <c r="U132" s="1"/>
    </row>
    <row r="133" spans="10:21" ht="15" customHeight="1">
      <c r="J133" s="64"/>
      <c r="K133" s="120">
        <v>1891</v>
      </c>
      <c r="L133" s="117">
        <v>8.2000000000000007E-3</v>
      </c>
      <c r="M133" s="75">
        <v>1.136E-2</v>
      </c>
      <c r="N133" s="82">
        <v>0.53683306198748748</v>
      </c>
      <c r="O133" s="64"/>
      <c r="U133" s="1"/>
    </row>
    <row r="134" spans="10:21" ht="15" customHeight="1">
      <c r="J134" s="64"/>
      <c r="K134" s="120">
        <v>1890</v>
      </c>
      <c r="L134" s="117">
        <v>7.3099999999999997E-3</v>
      </c>
      <c r="M134" s="75">
        <v>1.064E-2</v>
      </c>
      <c r="N134" s="82">
        <v>0.53054675836141629</v>
      </c>
      <c r="O134" s="64"/>
      <c r="U134" s="1"/>
    </row>
    <row r="135" spans="10:21" ht="15" customHeight="1">
      <c r="J135" s="64"/>
      <c r="K135" s="120">
        <v>1889</v>
      </c>
      <c r="L135" s="117">
        <v>7.8700000000000003E-3</v>
      </c>
      <c r="M135" s="75">
        <v>8.9800000000000001E-3</v>
      </c>
      <c r="N135" s="82">
        <v>0.5323759592013475</v>
      </c>
      <c r="O135" s="64"/>
      <c r="U135" s="1"/>
    </row>
    <row r="136" spans="10:21" ht="15" customHeight="1">
      <c r="J136" s="64"/>
      <c r="K136" s="120">
        <v>1888</v>
      </c>
      <c r="L136" s="117">
        <v>7.2399999999999999E-3</v>
      </c>
      <c r="M136" s="75">
        <v>1.017E-2</v>
      </c>
      <c r="N136" s="82">
        <v>0.54938109339688879</v>
      </c>
      <c r="O136" s="64"/>
      <c r="U136" s="1"/>
    </row>
    <row r="137" spans="10:21" ht="15" customHeight="1">
      <c r="J137" s="64"/>
      <c r="K137" s="120">
        <v>1887</v>
      </c>
      <c r="L137" s="117">
        <v>8.1799999999999998E-3</v>
      </c>
      <c r="M137" s="75">
        <v>9.1500000000000001E-3</v>
      </c>
      <c r="N137" s="82">
        <v>0.52653525905646115</v>
      </c>
      <c r="O137" s="64"/>
      <c r="U137" s="1"/>
    </row>
    <row r="138" spans="10:21" ht="15" customHeight="1">
      <c r="J138" s="64"/>
      <c r="K138" s="120">
        <v>1886</v>
      </c>
      <c r="L138" s="117">
        <v>8.6999999999999994E-3</v>
      </c>
      <c r="M138" s="75">
        <v>3.9199999999999999E-3</v>
      </c>
      <c r="N138" s="82">
        <v>0.53975618031073425</v>
      </c>
      <c r="O138" s="64"/>
      <c r="U138" s="1"/>
    </row>
    <row r="139" spans="10:21" ht="15" customHeight="1">
      <c r="J139" s="64"/>
      <c r="K139" s="120">
        <v>1885</v>
      </c>
      <c r="L139" s="117">
        <v>7.6899999999999998E-3</v>
      </c>
      <c r="M139" s="75">
        <v>5.0000000000000001E-3</v>
      </c>
      <c r="N139" s="82">
        <v>0.54331589814241887</v>
      </c>
      <c r="O139" s="64"/>
      <c r="U139" s="1"/>
    </row>
    <row r="140" spans="10:21" ht="15" customHeight="1">
      <c r="J140" s="64"/>
      <c r="K140" s="120">
        <v>1884</v>
      </c>
      <c r="L140" s="117">
        <v>7.28E-3</v>
      </c>
      <c r="M140" s="75">
        <v>4.0800000000000003E-3</v>
      </c>
      <c r="N140" s="82">
        <v>0.54241367586200706</v>
      </c>
      <c r="O140" s="64"/>
      <c r="U140" s="1"/>
    </row>
    <row r="141" spans="10:21" ht="15" customHeight="1">
      <c r="J141" s="64"/>
      <c r="K141" s="120">
        <v>1883</v>
      </c>
      <c r="L141" s="117">
        <v>8.5599999999999999E-3</v>
      </c>
      <c r="M141" s="76">
        <v>7.8899999999999994E-3</v>
      </c>
      <c r="N141" s="83">
        <v>0.53732697363557613</v>
      </c>
      <c r="O141" s="64"/>
      <c r="U141" s="1"/>
    </row>
    <row r="142" spans="10:21" ht="15" customHeight="1">
      <c r="J142" s="64"/>
      <c r="K142" s="120">
        <v>1882</v>
      </c>
      <c r="L142" s="117">
        <v>7.1999999999999998E-3</v>
      </c>
      <c r="M142" s="76">
        <v>4.5399999999999998E-3</v>
      </c>
      <c r="N142" s="83">
        <v>0.54319618329424046</v>
      </c>
      <c r="O142" s="64"/>
      <c r="U142" s="1"/>
    </row>
    <row r="143" spans="10:21" ht="15" customHeight="1">
      <c r="J143" s="64"/>
      <c r="K143" s="120">
        <v>1881</v>
      </c>
      <c r="L143" s="117">
        <v>8.5000000000000006E-3</v>
      </c>
      <c r="M143" s="76">
        <v>5.7000000000000002E-3</v>
      </c>
      <c r="N143" s="83">
        <v>0.54153300429996554</v>
      </c>
      <c r="O143" s="64"/>
      <c r="U143" s="1"/>
    </row>
    <row r="144" spans="10:21" ht="15" customHeight="1">
      <c r="J144" s="64"/>
      <c r="K144" s="120">
        <v>1880</v>
      </c>
      <c r="L144" s="117">
        <v>7.0299999999999998E-3</v>
      </c>
      <c r="M144" s="76">
        <v>7.9100000000000004E-3</v>
      </c>
      <c r="N144" s="83">
        <v>0.5502145764156483</v>
      </c>
      <c r="O144" s="64"/>
      <c r="U144" s="1"/>
    </row>
    <row r="145" spans="10:21" ht="15" customHeight="1">
      <c r="J145" s="64"/>
      <c r="K145" s="120">
        <v>1879</v>
      </c>
      <c r="L145" s="117">
        <v>7.1199999999999996E-3</v>
      </c>
      <c r="M145" s="76">
        <v>5.2599999999999999E-3</v>
      </c>
      <c r="N145" s="83">
        <v>0.54631138003186885</v>
      </c>
      <c r="O145" s="64"/>
      <c r="U145" s="1"/>
    </row>
    <row r="146" spans="10:21" ht="15" customHeight="1">
      <c r="J146" s="64"/>
      <c r="K146" s="120">
        <v>1878</v>
      </c>
      <c r="L146" s="117">
        <v>8.4799999999999997E-3</v>
      </c>
      <c r="M146" s="76">
        <v>9.2599999999999991E-3</v>
      </c>
      <c r="N146" s="83">
        <v>0.54788567320357706</v>
      </c>
      <c r="O146" s="64"/>
      <c r="U146" s="1"/>
    </row>
    <row r="147" spans="10:21" ht="15" customHeight="1">
      <c r="J147" s="64"/>
      <c r="K147" s="120">
        <v>1877</v>
      </c>
      <c r="L147" s="117">
        <v>8.4700000000000001E-3</v>
      </c>
      <c r="M147" s="76">
        <v>8.3499999999999998E-3</v>
      </c>
      <c r="N147" s="83">
        <v>0.53915858145441442</v>
      </c>
      <c r="O147" s="64"/>
      <c r="U147" s="1"/>
    </row>
    <row r="148" spans="10:21" ht="15" customHeight="1" thickBot="1">
      <c r="J148" s="64"/>
      <c r="K148" s="121">
        <v>1876</v>
      </c>
      <c r="L148" s="118">
        <v>7.2100000000000003E-3</v>
      </c>
      <c r="M148" s="84">
        <v>8.1700000000000002E-3</v>
      </c>
      <c r="N148" s="85">
        <v>0.54254022189743112</v>
      </c>
      <c r="O148" s="64"/>
      <c r="U148" s="1"/>
    </row>
    <row r="149" spans="10:21" ht="15" customHeight="1">
      <c r="J149" s="64"/>
      <c r="K149" s="64"/>
      <c r="L149" s="135"/>
      <c r="M149" s="135"/>
      <c r="N149" s="136"/>
      <c r="O149" s="64"/>
      <c r="U149" s="1"/>
    </row>
    <row r="150" spans="10:21" ht="15" customHeight="1">
      <c r="J150" s="4"/>
      <c r="K150" s="4"/>
      <c r="L150" s="5"/>
      <c r="M150" s="5"/>
      <c r="N150" s="8"/>
      <c r="O150" s="4"/>
      <c r="U150" s="1"/>
    </row>
    <row r="151" spans="10:21" ht="15" customHeight="1">
      <c r="J151" s="4"/>
      <c r="K151" s="4"/>
      <c r="L151" s="5"/>
      <c r="M151" s="5"/>
      <c r="N151" s="8"/>
      <c r="O151" s="4"/>
      <c r="U151" s="1"/>
    </row>
    <row r="152" spans="10:21" ht="15" customHeight="1">
      <c r="J152" s="4"/>
      <c r="K152" s="4"/>
      <c r="L152" s="5"/>
      <c r="M152" s="5"/>
      <c r="N152" s="8"/>
      <c r="O152" s="4"/>
      <c r="U152" s="1"/>
    </row>
    <row r="153" spans="10:21" ht="15" customHeight="1">
      <c r="J153" s="4"/>
      <c r="K153" s="4"/>
      <c r="L153" s="5"/>
      <c r="M153" s="5"/>
      <c r="N153" s="8"/>
      <c r="O153" s="4"/>
      <c r="U153" s="1"/>
    </row>
    <row r="154" spans="10:21" ht="15" customHeight="1">
      <c r="J154" s="4"/>
      <c r="K154" s="4"/>
      <c r="L154" s="5"/>
      <c r="M154" s="5"/>
      <c r="N154" s="8"/>
      <c r="O154" s="4"/>
      <c r="U154" s="1"/>
    </row>
    <row r="155" spans="10:21" ht="15" customHeight="1">
      <c r="J155" s="4"/>
      <c r="K155" s="4"/>
      <c r="L155" s="5"/>
      <c r="M155" s="5"/>
      <c r="N155" s="8"/>
      <c r="O155" s="4"/>
    </row>
    <row r="156" spans="10:21" ht="15" customHeight="1">
      <c r="J156" s="4"/>
      <c r="K156" s="4"/>
      <c r="L156" s="5"/>
      <c r="M156" s="5"/>
      <c r="N156" s="8"/>
      <c r="O156" s="4"/>
    </row>
    <row r="311" spans="11:11" ht="15" customHeight="1">
      <c r="K311" s="3"/>
    </row>
  </sheetData>
  <sheetProtection sheet="1" objects="1" scenarios="1" selectLockedCells="1"/>
  <mergeCells count="65">
    <mergeCell ref="C53:I53"/>
    <mergeCell ref="C54:I54"/>
    <mergeCell ref="C55:I55"/>
    <mergeCell ref="C47:I47"/>
    <mergeCell ref="C48:I48"/>
    <mergeCell ref="C49:I49"/>
    <mergeCell ref="C50:I50"/>
    <mergeCell ref="C51:I51"/>
    <mergeCell ref="C52:I52"/>
    <mergeCell ref="C41:I41"/>
    <mergeCell ref="C42:I42"/>
    <mergeCell ref="C43:I43"/>
    <mergeCell ref="C44:I44"/>
    <mergeCell ref="C45:I45"/>
    <mergeCell ref="C46:I46"/>
    <mergeCell ref="C36:I36"/>
    <mergeCell ref="C37:I37"/>
    <mergeCell ref="C38:I38"/>
    <mergeCell ref="K1:N1"/>
    <mergeCell ref="F10:F11"/>
    <mergeCell ref="B40:I40"/>
    <mergeCell ref="C31:I31"/>
    <mergeCell ref="C29:I29"/>
    <mergeCell ref="C32:I32"/>
    <mergeCell ref="C33:I33"/>
    <mergeCell ref="C34:I34"/>
    <mergeCell ref="C35:I35"/>
    <mergeCell ref="C24:I24"/>
    <mergeCell ref="C25:I25"/>
    <mergeCell ref="C26:I26"/>
    <mergeCell ref="C27:I27"/>
    <mergeCell ref="C28:I28"/>
    <mergeCell ref="C30:I30"/>
    <mergeCell ref="C18:I18"/>
    <mergeCell ref="C19:I19"/>
    <mergeCell ref="C20:I20"/>
    <mergeCell ref="C21:I21"/>
    <mergeCell ref="C22:I22"/>
    <mergeCell ref="C23:I23"/>
    <mergeCell ref="C17:I17"/>
    <mergeCell ref="P6:Q6"/>
    <mergeCell ref="R6:S6"/>
    <mergeCell ref="P7:Q7"/>
    <mergeCell ref="R7:S7"/>
    <mergeCell ref="C8:E9"/>
    <mergeCell ref="G8:I9"/>
    <mergeCell ref="P8:Q8"/>
    <mergeCell ref="R8:S8"/>
    <mergeCell ref="C10:E11"/>
    <mergeCell ref="G10:I11"/>
    <mergeCell ref="B13:E14"/>
    <mergeCell ref="F13:I14"/>
    <mergeCell ref="B16:I16"/>
    <mergeCell ref="F8:F9"/>
    <mergeCell ref="P3:Q3"/>
    <mergeCell ref="R3:S3"/>
    <mergeCell ref="P4:Q4"/>
    <mergeCell ref="R4:S4"/>
    <mergeCell ref="P5:Q5"/>
    <mergeCell ref="R5:S5"/>
    <mergeCell ref="B1:I1"/>
    <mergeCell ref="P1:Q1"/>
    <mergeCell ref="R1:S1"/>
    <mergeCell ref="P2:Q2"/>
    <mergeCell ref="R2:S2"/>
  </mergeCells>
  <pageMargins left="0.7" right="0.7" top="0.75" bottom="0.75" header="0.3" footer="0.3"/>
  <ignoredErrors>
    <ignoredError sqref="F13 C6:H6 B9 C10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pOR2 Runs Calculator</vt:lpstr>
      <vt:lpstr>bEFT and bOP Calculator</vt:lpstr>
      <vt:lpstr>pEFT and pOP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Sean Stephans</cp:lastModifiedBy>
  <dcterms:created xsi:type="dcterms:W3CDTF">2021-07-23T21:57:03Z</dcterms:created>
  <dcterms:modified xsi:type="dcterms:W3CDTF">2021-08-07T03:53:11Z</dcterms:modified>
</cp:coreProperties>
</file>