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Standard Mode Workbooks/"/>
    </mc:Choice>
  </mc:AlternateContent>
  <xr:revisionPtr revIDLastSave="0" documentId="8_{F073C682-D554-1D41-B43F-5D3ACD480D6D}" xr6:coauthVersionLast="47" xr6:coauthVersionMax="47" xr10:uidLastSave="{00000000-0000-0000-0000-000000000000}"/>
  <bookViews>
    <workbookView xWindow="1160" yWindow="1500" windowWidth="27240" windowHeight="15140" xr2:uid="{173AB779-031C-294E-85E9-F1DBDDFB32A2}"/>
  </bookViews>
  <sheets>
    <sheet name="pOR2 and EFT Data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L1" i="1" l="1"/>
  <c r="DK1" i="1"/>
  <c r="DI1" i="1"/>
  <c r="DJ1" i="1"/>
  <c r="E155" i="1"/>
  <c r="D155" i="1"/>
  <c r="CG154" i="1"/>
  <c r="CE154" i="1"/>
  <c r="CD154" i="1"/>
  <c r="CC154" i="1"/>
  <c r="BY154" i="1"/>
  <c r="BV154" i="1"/>
  <c r="BT154" i="1"/>
  <c r="BS154" i="1"/>
  <c r="BR154" i="1"/>
  <c r="BN154" i="1"/>
  <c r="BK154" i="1"/>
  <c r="BD154" i="1"/>
  <c r="T154" i="1"/>
  <c r="AY154" i="1"/>
  <c r="AP154" i="1"/>
  <c r="AM154" i="1"/>
  <c r="M154" i="1"/>
  <c r="AH154" i="1"/>
  <c r="AF154" i="1"/>
  <c r="AE154" i="1"/>
  <c r="AD154" i="1"/>
  <c r="AA154" i="1"/>
  <c r="Y154" i="1"/>
  <c r="W154" i="1"/>
  <c r="V154" i="1"/>
  <c r="U154" i="1"/>
  <c r="S154" i="1"/>
  <c r="N154" i="1"/>
  <c r="L154" i="1"/>
  <c r="K154" i="1"/>
  <c r="CG153" i="1"/>
  <c r="CE153" i="1"/>
  <c r="CD153" i="1"/>
  <c r="CC153" i="1"/>
  <c r="BY153" i="1"/>
  <c r="BV153" i="1"/>
  <c r="BT153" i="1"/>
  <c r="BS153" i="1"/>
  <c r="BR153" i="1"/>
  <c r="BN153" i="1"/>
  <c r="BK153" i="1"/>
  <c r="Z153" i="1"/>
  <c r="BD153" i="1"/>
  <c r="T153" i="1"/>
  <c r="AY153" i="1"/>
  <c r="AP153" i="1"/>
  <c r="AB153" i="1"/>
  <c r="AM153" i="1"/>
  <c r="M153" i="1"/>
  <c r="AH153" i="1"/>
  <c r="AF153" i="1"/>
  <c r="AE153" i="1"/>
  <c r="AD153" i="1"/>
  <c r="AA153" i="1"/>
  <c r="Y153" i="1"/>
  <c r="W153" i="1"/>
  <c r="V153" i="1"/>
  <c r="U153" i="1"/>
  <c r="S153" i="1"/>
  <c r="N153" i="1"/>
  <c r="L153" i="1"/>
  <c r="K153" i="1"/>
  <c r="CG152" i="1"/>
  <c r="CE152" i="1"/>
  <c r="CD152" i="1"/>
  <c r="CC152" i="1"/>
  <c r="BY152" i="1"/>
  <c r="BV152" i="1"/>
  <c r="BT152" i="1"/>
  <c r="BS152" i="1"/>
  <c r="BR152" i="1"/>
  <c r="BN152" i="1"/>
  <c r="BK152" i="1"/>
  <c r="X152" i="1"/>
  <c r="BD152" i="1"/>
  <c r="T152" i="1"/>
  <c r="AY152" i="1"/>
  <c r="AP152" i="1"/>
  <c r="BU152" i="1"/>
  <c r="AM152" i="1"/>
  <c r="J152" i="1"/>
  <c r="AH152" i="1"/>
  <c r="BZ152" i="1"/>
  <c r="AF152" i="1"/>
  <c r="AE152" i="1"/>
  <c r="AD152" i="1"/>
  <c r="AA152" i="1"/>
  <c r="Y152" i="1"/>
  <c r="W152" i="1"/>
  <c r="V152" i="1"/>
  <c r="U152" i="1"/>
  <c r="S152" i="1"/>
  <c r="N152" i="1"/>
  <c r="L152" i="1"/>
  <c r="K152" i="1"/>
  <c r="CG151" i="1"/>
  <c r="CE151" i="1"/>
  <c r="CD151" i="1"/>
  <c r="CC151" i="1"/>
  <c r="BY151" i="1"/>
  <c r="BV151" i="1"/>
  <c r="BT151" i="1"/>
  <c r="BS151" i="1"/>
  <c r="BR151" i="1"/>
  <c r="BN151" i="1"/>
  <c r="BK151" i="1"/>
  <c r="BD151" i="1"/>
  <c r="T151" i="1"/>
  <c r="AY151" i="1"/>
  <c r="AP151" i="1"/>
  <c r="AB151" i="1"/>
  <c r="AM151" i="1"/>
  <c r="I151" i="1"/>
  <c r="AH151" i="1"/>
  <c r="BZ151" i="1"/>
  <c r="AF151" i="1"/>
  <c r="AE151" i="1"/>
  <c r="AD151" i="1"/>
  <c r="AA151" i="1"/>
  <c r="Y151" i="1"/>
  <c r="W151" i="1"/>
  <c r="V151" i="1"/>
  <c r="U151" i="1"/>
  <c r="S151" i="1"/>
  <c r="N151" i="1"/>
  <c r="L151" i="1"/>
  <c r="K151" i="1"/>
  <c r="CG150" i="1"/>
  <c r="CE150" i="1"/>
  <c r="CD150" i="1"/>
  <c r="CC150" i="1"/>
  <c r="BY150" i="1"/>
  <c r="BV150" i="1"/>
  <c r="BT150" i="1"/>
  <c r="BS150" i="1"/>
  <c r="BR150" i="1"/>
  <c r="BN150" i="1"/>
  <c r="BK150" i="1"/>
  <c r="X150" i="1"/>
  <c r="BD150" i="1"/>
  <c r="T150" i="1"/>
  <c r="AY150" i="1"/>
  <c r="AP150" i="1"/>
  <c r="AB150" i="1"/>
  <c r="AM150" i="1"/>
  <c r="M150" i="1"/>
  <c r="AH150" i="1"/>
  <c r="BO150" i="1"/>
  <c r="AF150" i="1"/>
  <c r="AE150" i="1"/>
  <c r="AD150" i="1"/>
  <c r="AA150" i="1"/>
  <c r="Y150" i="1"/>
  <c r="W150" i="1"/>
  <c r="V150" i="1"/>
  <c r="U150" i="1"/>
  <c r="S150" i="1"/>
  <c r="N150" i="1"/>
  <c r="L150" i="1"/>
  <c r="K150" i="1"/>
  <c r="CG149" i="1"/>
  <c r="CE149" i="1"/>
  <c r="CD149" i="1"/>
  <c r="CC149" i="1"/>
  <c r="BY149" i="1"/>
  <c r="BV149" i="1"/>
  <c r="BT149" i="1"/>
  <c r="BS149" i="1"/>
  <c r="BR149" i="1"/>
  <c r="BN149" i="1"/>
  <c r="BK149" i="1"/>
  <c r="BD149" i="1"/>
  <c r="T149" i="1"/>
  <c r="AY149" i="1"/>
  <c r="AP149" i="1"/>
  <c r="AB149" i="1"/>
  <c r="AM149" i="1"/>
  <c r="M149" i="1"/>
  <c r="AH149" i="1"/>
  <c r="AF149" i="1"/>
  <c r="AE149" i="1"/>
  <c r="AD149" i="1"/>
  <c r="AA149" i="1"/>
  <c r="Y149" i="1"/>
  <c r="W149" i="1"/>
  <c r="V149" i="1"/>
  <c r="U149" i="1"/>
  <c r="S149" i="1"/>
  <c r="N149" i="1"/>
  <c r="L149" i="1"/>
  <c r="K149" i="1"/>
  <c r="CG148" i="1"/>
  <c r="CE148" i="1"/>
  <c r="CD148" i="1"/>
  <c r="CC148" i="1"/>
  <c r="BY148" i="1"/>
  <c r="BV148" i="1"/>
  <c r="BT148" i="1"/>
  <c r="BS148" i="1"/>
  <c r="BR148" i="1"/>
  <c r="BN148" i="1"/>
  <c r="BK148" i="1"/>
  <c r="X148" i="1"/>
  <c r="BD148" i="1"/>
  <c r="T148" i="1"/>
  <c r="AY148" i="1"/>
  <c r="AP148" i="1"/>
  <c r="AM148" i="1"/>
  <c r="CB148" i="1"/>
  <c r="AH148" i="1"/>
  <c r="AF148" i="1"/>
  <c r="AE148" i="1"/>
  <c r="AD148" i="1"/>
  <c r="AA148" i="1"/>
  <c r="Y148" i="1"/>
  <c r="W148" i="1"/>
  <c r="V148" i="1"/>
  <c r="U148" i="1"/>
  <c r="S148" i="1"/>
  <c r="N148" i="1"/>
  <c r="L148" i="1"/>
  <c r="K148" i="1"/>
  <c r="CG147" i="1"/>
  <c r="CE147" i="1"/>
  <c r="CD147" i="1"/>
  <c r="CC147" i="1"/>
  <c r="BY147" i="1"/>
  <c r="BV147" i="1"/>
  <c r="BT147" i="1"/>
  <c r="BS147" i="1"/>
  <c r="BR147" i="1"/>
  <c r="BN147" i="1"/>
  <c r="BK147" i="1"/>
  <c r="X147" i="1"/>
  <c r="BD147" i="1"/>
  <c r="T147" i="1"/>
  <c r="AY147" i="1"/>
  <c r="AP147" i="1"/>
  <c r="AM147" i="1"/>
  <c r="I147" i="1"/>
  <c r="AH147" i="1"/>
  <c r="AF147" i="1"/>
  <c r="AE147" i="1"/>
  <c r="AD147" i="1"/>
  <c r="AA147" i="1"/>
  <c r="Y147" i="1"/>
  <c r="W147" i="1"/>
  <c r="V147" i="1"/>
  <c r="U147" i="1"/>
  <c r="S147" i="1"/>
  <c r="N147" i="1"/>
  <c r="L147" i="1"/>
  <c r="K147" i="1"/>
  <c r="CG146" i="1"/>
  <c r="CE146" i="1"/>
  <c r="CD146" i="1"/>
  <c r="CC146" i="1"/>
  <c r="BY146" i="1"/>
  <c r="BV146" i="1"/>
  <c r="BT146" i="1"/>
  <c r="BS146" i="1"/>
  <c r="BR146" i="1"/>
  <c r="BN146" i="1"/>
  <c r="BK146" i="1"/>
  <c r="X146" i="1"/>
  <c r="BD146" i="1"/>
  <c r="T146" i="1"/>
  <c r="AY146" i="1"/>
  <c r="AP146" i="1"/>
  <c r="AB146" i="1"/>
  <c r="AM146" i="1"/>
  <c r="M146" i="1"/>
  <c r="AH146" i="1"/>
  <c r="AF146" i="1"/>
  <c r="AE146" i="1"/>
  <c r="AD146" i="1"/>
  <c r="AA146" i="1"/>
  <c r="Y146" i="1"/>
  <c r="W146" i="1"/>
  <c r="V146" i="1"/>
  <c r="U146" i="1"/>
  <c r="S146" i="1"/>
  <c r="N146" i="1"/>
  <c r="L146" i="1"/>
  <c r="K146" i="1"/>
  <c r="CG145" i="1"/>
  <c r="CE145" i="1"/>
  <c r="CD145" i="1"/>
  <c r="CC145" i="1"/>
  <c r="BY145" i="1"/>
  <c r="BV145" i="1"/>
  <c r="BT145" i="1"/>
  <c r="BS145" i="1"/>
  <c r="BR145" i="1"/>
  <c r="BN145" i="1"/>
  <c r="BK145" i="1"/>
  <c r="Z145" i="1"/>
  <c r="BD145" i="1"/>
  <c r="T145" i="1"/>
  <c r="AY145" i="1"/>
  <c r="AP145" i="1"/>
  <c r="AM145" i="1"/>
  <c r="J145" i="1"/>
  <c r="AH145" i="1"/>
  <c r="AF145" i="1"/>
  <c r="AE145" i="1"/>
  <c r="AD145" i="1"/>
  <c r="AA145" i="1"/>
  <c r="Y145" i="1"/>
  <c r="W145" i="1"/>
  <c r="V145" i="1"/>
  <c r="U145" i="1"/>
  <c r="S145" i="1"/>
  <c r="N145" i="1"/>
  <c r="L145" i="1"/>
  <c r="K145" i="1"/>
  <c r="CG144" i="1"/>
  <c r="CE144" i="1"/>
  <c r="CD144" i="1"/>
  <c r="CC144" i="1"/>
  <c r="BY144" i="1"/>
  <c r="BV144" i="1"/>
  <c r="BT144" i="1"/>
  <c r="BS144" i="1"/>
  <c r="BR144" i="1"/>
  <c r="BN144" i="1"/>
  <c r="BK144" i="1"/>
  <c r="X144" i="1"/>
  <c r="BD144" i="1"/>
  <c r="T144" i="1"/>
  <c r="AY144" i="1"/>
  <c r="AP144" i="1"/>
  <c r="BU144" i="1"/>
  <c r="AM144" i="1"/>
  <c r="I144" i="1"/>
  <c r="AH144" i="1"/>
  <c r="AF144" i="1"/>
  <c r="AE144" i="1"/>
  <c r="AD144" i="1"/>
  <c r="AA144" i="1"/>
  <c r="Y144" i="1"/>
  <c r="W144" i="1"/>
  <c r="V144" i="1"/>
  <c r="U144" i="1"/>
  <c r="S144" i="1"/>
  <c r="N144" i="1"/>
  <c r="L144" i="1"/>
  <c r="K144" i="1"/>
  <c r="CG143" i="1"/>
  <c r="CE143" i="1"/>
  <c r="CD143" i="1"/>
  <c r="CC143" i="1"/>
  <c r="BY143" i="1"/>
  <c r="BV143" i="1"/>
  <c r="BT143" i="1"/>
  <c r="BS143" i="1"/>
  <c r="BR143" i="1"/>
  <c r="BN143" i="1"/>
  <c r="BK143" i="1"/>
  <c r="X143" i="1"/>
  <c r="BD143" i="1"/>
  <c r="T143" i="1"/>
  <c r="AY143" i="1"/>
  <c r="AP143" i="1"/>
  <c r="AM143" i="1"/>
  <c r="I143" i="1"/>
  <c r="AH143" i="1"/>
  <c r="Q143" i="1"/>
  <c r="AF143" i="1"/>
  <c r="AE143" i="1"/>
  <c r="AD143" i="1"/>
  <c r="AA143" i="1"/>
  <c r="Y143" i="1"/>
  <c r="W143" i="1"/>
  <c r="V143" i="1"/>
  <c r="U143" i="1"/>
  <c r="S143" i="1"/>
  <c r="N143" i="1"/>
  <c r="L143" i="1"/>
  <c r="K143" i="1"/>
  <c r="CG142" i="1"/>
  <c r="CE142" i="1"/>
  <c r="CD142" i="1"/>
  <c r="CC142" i="1"/>
  <c r="BY142" i="1"/>
  <c r="BV142" i="1"/>
  <c r="BT142" i="1"/>
  <c r="BS142" i="1"/>
  <c r="BR142" i="1"/>
  <c r="BN142" i="1"/>
  <c r="BK142" i="1"/>
  <c r="X142" i="1"/>
  <c r="BD142" i="1"/>
  <c r="T142" i="1"/>
  <c r="AY142" i="1"/>
  <c r="AP142" i="1"/>
  <c r="AB142" i="1"/>
  <c r="AM142" i="1"/>
  <c r="M142" i="1"/>
  <c r="AH142" i="1"/>
  <c r="AF142" i="1"/>
  <c r="AE142" i="1"/>
  <c r="AD142" i="1"/>
  <c r="AA142" i="1"/>
  <c r="Y142" i="1"/>
  <c r="W142" i="1"/>
  <c r="V142" i="1"/>
  <c r="U142" i="1"/>
  <c r="S142" i="1"/>
  <c r="N142" i="1"/>
  <c r="L142" i="1"/>
  <c r="K142" i="1"/>
  <c r="CG141" i="1"/>
  <c r="CE141" i="1"/>
  <c r="CD141" i="1"/>
  <c r="CC141" i="1"/>
  <c r="BY141" i="1"/>
  <c r="BV141" i="1"/>
  <c r="BT141" i="1"/>
  <c r="BS141" i="1"/>
  <c r="BR141" i="1"/>
  <c r="BN141" i="1"/>
  <c r="BK141" i="1"/>
  <c r="Z141" i="1"/>
  <c r="BD141" i="1"/>
  <c r="T141" i="1"/>
  <c r="AY141" i="1"/>
  <c r="AP141" i="1"/>
  <c r="AB141" i="1"/>
  <c r="AM141" i="1"/>
  <c r="CB141" i="1"/>
  <c r="AH141" i="1"/>
  <c r="AF141" i="1"/>
  <c r="AE141" i="1"/>
  <c r="AD141" i="1"/>
  <c r="AA141" i="1"/>
  <c r="Y141" i="1"/>
  <c r="W141" i="1"/>
  <c r="V141" i="1"/>
  <c r="U141" i="1"/>
  <c r="S141" i="1"/>
  <c r="N141" i="1"/>
  <c r="L141" i="1"/>
  <c r="K141" i="1"/>
  <c r="CG140" i="1"/>
  <c r="CE140" i="1"/>
  <c r="CD140" i="1"/>
  <c r="CC140" i="1"/>
  <c r="BY140" i="1"/>
  <c r="BV140" i="1"/>
  <c r="BT140" i="1"/>
  <c r="BS140" i="1"/>
  <c r="BR140" i="1"/>
  <c r="BN140" i="1"/>
  <c r="BK140" i="1"/>
  <c r="X140" i="1"/>
  <c r="BD140" i="1"/>
  <c r="T140" i="1"/>
  <c r="AY140" i="1"/>
  <c r="AP140" i="1"/>
  <c r="BU140" i="1"/>
  <c r="AM140" i="1"/>
  <c r="CB140" i="1"/>
  <c r="AH140" i="1"/>
  <c r="AF140" i="1"/>
  <c r="AE140" i="1"/>
  <c r="AD140" i="1"/>
  <c r="AA140" i="1"/>
  <c r="Y140" i="1"/>
  <c r="W140" i="1"/>
  <c r="V140" i="1"/>
  <c r="U140" i="1"/>
  <c r="S140" i="1"/>
  <c r="N140" i="1"/>
  <c r="L140" i="1"/>
  <c r="K140" i="1"/>
  <c r="CG139" i="1"/>
  <c r="CE139" i="1"/>
  <c r="CD139" i="1"/>
  <c r="CC139" i="1"/>
  <c r="BY139" i="1"/>
  <c r="BV139" i="1"/>
  <c r="BT139" i="1"/>
  <c r="BS139" i="1"/>
  <c r="BR139" i="1"/>
  <c r="BN139" i="1"/>
  <c r="BK139" i="1"/>
  <c r="X139" i="1"/>
  <c r="BD139" i="1"/>
  <c r="T139" i="1"/>
  <c r="AY139" i="1"/>
  <c r="AP139" i="1"/>
  <c r="AB139" i="1"/>
  <c r="AM139" i="1"/>
  <c r="I139" i="1"/>
  <c r="AH139" i="1"/>
  <c r="BZ139" i="1"/>
  <c r="AF139" i="1"/>
  <c r="AE139" i="1"/>
  <c r="AD139" i="1"/>
  <c r="AA139" i="1"/>
  <c r="Y139" i="1"/>
  <c r="W139" i="1"/>
  <c r="V139" i="1"/>
  <c r="U139" i="1"/>
  <c r="S139" i="1"/>
  <c r="N139" i="1"/>
  <c r="L139" i="1"/>
  <c r="K139" i="1"/>
  <c r="CG138" i="1"/>
  <c r="CE138" i="1"/>
  <c r="CD138" i="1"/>
  <c r="CC138" i="1"/>
  <c r="BY138" i="1"/>
  <c r="BV138" i="1"/>
  <c r="BT138" i="1"/>
  <c r="BS138" i="1"/>
  <c r="BR138" i="1"/>
  <c r="BN138" i="1"/>
  <c r="BK138" i="1"/>
  <c r="X138" i="1"/>
  <c r="BD138" i="1"/>
  <c r="T138" i="1"/>
  <c r="AY138" i="1"/>
  <c r="AP138" i="1"/>
  <c r="AB138" i="1"/>
  <c r="AM138" i="1"/>
  <c r="J138" i="1"/>
  <c r="AH138" i="1"/>
  <c r="BZ138" i="1"/>
  <c r="AF138" i="1"/>
  <c r="AE138" i="1"/>
  <c r="AD138" i="1"/>
  <c r="AA138" i="1"/>
  <c r="Y138" i="1"/>
  <c r="W138" i="1"/>
  <c r="V138" i="1"/>
  <c r="U138" i="1"/>
  <c r="S138" i="1"/>
  <c r="N138" i="1"/>
  <c r="L138" i="1"/>
  <c r="K138" i="1"/>
  <c r="CG137" i="1"/>
  <c r="CE137" i="1"/>
  <c r="CD137" i="1"/>
  <c r="CC137" i="1"/>
  <c r="BY137" i="1"/>
  <c r="BV137" i="1"/>
  <c r="BT137" i="1"/>
  <c r="BS137" i="1"/>
  <c r="BR137" i="1"/>
  <c r="BN137" i="1"/>
  <c r="BK137" i="1"/>
  <c r="Z137" i="1"/>
  <c r="BD137" i="1"/>
  <c r="T137" i="1"/>
  <c r="AY137" i="1"/>
  <c r="AP137" i="1"/>
  <c r="AM137" i="1"/>
  <c r="M137" i="1"/>
  <c r="AH137" i="1"/>
  <c r="AF137" i="1"/>
  <c r="AE137" i="1"/>
  <c r="AD137" i="1"/>
  <c r="AA137" i="1"/>
  <c r="Y137" i="1"/>
  <c r="W137" i="1"/>
  <c r="V137" i="1"/>
  <c r="U137" i="1"/>
  <c r="S137" i="1"/>
  <c r="N137" i="1"/>
  <c r="L137" i="1"/>
  <c r="K137" i="1"/>
  <c r="CG136" i="1"/>
  <c r="CE136" i="1"/>
  <c r="CD136" i="1"/>
  <c r="CC136" i="1"/>
  <c r="BY136" i="1"/>
  <c r="BV136" i="1"/>
  <c r="BT136" i="1"/>
  <c r="BS136" i="1"/>
  <c r="BR136" i="1"/>
  <c r="BN136" i="1"/>
  <c r="BK136" i="1"/>
  <c r="X136" i="1"/>
  <c r="BD136" i="1"/>
  <c r="T136" i="1"/>
  <c r="AY136" i="1"/>
  <c r="AP136" i="1"/>
  <c r="BU136" i="1"/>
  <c r="AM136" i="1"/>
  <c r="CB136" i="1"/>
  <c r="AH136" i="1"/>
  <c r="AF136" i="1"/>
  <c r="AE136" i="1"/>
  <c r="AD136" i="1"/>
  <c r="AA136" i="1"/>
  <c r="Y136" i="1"/>
  <c r="W136" i="1"/>
  <c r="V136" i="1"/>
  <c r="U136" i="1"/>
  <c r="S136" i="1"/>
  <c r="N136" i="1"/>
  <c r="L136" i="1"/>
  <c r="K136" i="1"/>
  <c r="CG135" i="1"/>
  <c r="CE135" i="1"/>
  <c r="CD135" i="1"/>
  <c r="CC135" i="1"/>
  <c r="BY135" i="1"/>
  <c r="BV135" i="1"/>
  <c r="BT135" i="1"/>
  <c r="BS135" i="1"/>
  <c r="BR135" i="1"/>
  <c r="BN135" i="1"/>
  <c r="BK135" i="1"/>
  <c r="X135" i="1"/>
  <c r="BD135" i="1"/>
  <c r="T135" i="1"/>
  <c r="AY135" i="1"/>
  <c r="AP135" i="1"/>
  <c r="AM135" i="1"/>
  <c r="J135" i="1"/>
  <c r="AH135" i="1"/>
  <c r="AF135" i="1"/>
  <c r="AE135" i="1"/>
  <c r="AD135" i="1"/>
  <c r="AA135" i="1"/>
  <c r="Y135" i="1"/>
  <c r="W135" i="1"/>
  <c r="V135" i="1"/>
  <c r="U135" i="1"/>
  <c r="S135" i="1"/>
  <c r="N135" i="1"/>
  <c r="L135" i="1"/>
  <c r="K135" i="1"/>
  <c r="CG134" i="1"/>
  <c r="CE134" i="1"/>
  <c r="CD134" i="1"/>
  <c r="CC134" i="1"/>
  <c r="BY134" i="1"/>
  <c r="BV134" i="1"/>
  <c r="BT134" i="1"/>
  <c r="BS134" i="1"/>
  <c r="BR134" i="1"/>
  <c r="BN134" i="1"/>
  <c r="BK134" i="1"/>
  <c r="X134" i="1"/>
  <c r="BD134" i="1"/>
  <c r="T134" i="1"/>
  <c r="AY134" i="1"/>
  <c r="AP134" i="1"/>
  <c r="AB134" i="1"/>
  <c r="AM134" i="1"/>
  <c r="J134" i="1"/>
  <c r="AH134" i="1"/>
  <c r="BO134" i="1"/>
  <c r="AF134" i="1"/>
  <c r="AE134" i="1"/>
  <c r="AD134" i="1"/>
  <c r="AA134" i="1"/>
  <c r="Y134" i="1"/>
  <c r="W134" i="1"/>
  <c r="V134" i="1"/>
  <c r="U134" i="1"/>
  <c r="S134" i="1"/>
  <c r="N134" i="1"/>
  <c r="L134" i="1"/>
  <c r="K134" i="1"/>
  <c r="CG133" i="1"/>
  <c r="CE133" i="1"/>
  <c r="CD133" i="1"/>
  <c r="CC133" i="1"/>
  <c r="BY133" i="1"/>
  <c r="BV133" i="1"/>
  <c r="BT133" i="1"/>
  <c r="BS133" i="1"/>
  <c r="BR133" i="1"/>
  <c r="BN133" i="1"/>
  <c r="BK133" i="1"/>
  <c r="Z133" i="1"/>
  <c r="BD133" i="1"/>
  <c r="T133" i="1"/>
  <c r="AY133" i="1"/>
  <c r="AP133" i="1"/>
  <c r="CF133" i="1"/>
  <c r="AM133" i="1"/>
  <c r="J133" i="1"/>
  <c r="AH133" i="1"/>
  <c r="AF133" i="1"/>
  <c r="AE133" i="1"/>
  <c r="AD133" i="1"/>
  <c r="AA133" i="1"/>
  <c r="Y133" i="1"/>
  <c r="W133" i="1"/>
  <c r="V133" i="1"/>
  <c r="U133" i="1"/>
  <c r="S133" i="1"/>
  <c r="N133" i="1"/>
  <c r="L133" i="1"/>
  <c r="K133" i="1"/>
  <c r="CG132" i="1"/>
  <c r="CE132" i="1"/>
  <c r="CD132" i="1"/>
  <c r="CC132" i="1"/>
  <c r="BY132" i="1"/>
  <c r="BV132" i="1"/>
  <c r="BT132" i="1"/>
  <c r="BS132" i="1"/>
  <c r="BR132" i="1"/>
  <c r="BN132" i="1"/>
  <c r="BK132" i="1"/>
  <c r="BD132" i="1"/>
  <c r="T132" i="1"/>
  <c r="AY132" i="1"/>
  <c r="AP132" i="1"/>
  <c r="AM132" i="1"/>
  <c r="J132" i="1"/>
  <c r="AH132" i="1"/>
  <c r="BZ132" i="1"/>
  <c r="AF132" i="1"/>
  <c r="AE132" i="1"/>
  <c r="AD132" i="1"/>
  <c r="AA132" i="1"/>
  <c r="Y132" i="1"/>
  <c r="W132" i="1"/>
  <c r="V132" i="1"/>
  <c r="U132" i="1"/>
  <c r="S132" i="1"/>
  <c r="N132" i="1"/>
  <c r="L132" i="1"/>
  <c r="K132" i="1"/>
  <c r="CG131" i="1"/>
  <c r="CE131" i="1"/>
  <c r="CD131" i="1"/>
  <c r="CC131" i="1"/>
  <c r="BY131" i="1"/>
  <c r="BV131" i="1"/>
  <c r="BT131" i="1"/>
  <c r="BS131" i="1"/>
  <c r="BR131" i="1"/>
  <c r="BN131" i="1"/>
  <c r="BK131" i="1"/>
  <c r="X131" i="1"/>
  <c r="BD131" i="1"/>
  <c r="T131" i="1"/>
  <c r="AY131" i="1"/>
  <c r="AP131" i="1"/>
  <c r="AM131" i="1"/>
  <c r="CB131" i="1"/>
  <c r="AH131" i="1"/>
  <c r="Q131" i="1"/>
  <c r="AF131" i="1"/>
  <c r="AE131" i="1"/>
  <c r="AD131" i="1"/>
  <c r="AA131" i="1"/>
  <c r="Y131" i="1"/>
  <c r="W131" i="1"/>
  <c r="V131" i="1"/>
  <c r="U131" i="1"/>
  <c r="S131" i="1"/>
  <c r="N131" i="1"/>
  <c r="L131" i="1"/>
  <c r="K131" i="1"/>
  <c r="CG130" i="1"/>
  <c r="CE130" i="1"/>
  <c r="CD130" i="1"/>
  <c r="CC130" i="1"/>
  <c r="BY130" i="1"/>
  <c r="BV130" i="1"/>
  <c r="BT130" i="1"/>
  <c r="BS130" i="1"/>
  <c r="BR130" i="1"/>
  <c r="BN130" i="1"/>
  <c r="BK130" i="1"/>
  <c r="BD130" i="1"/>
  <c r="T130" i="1"/>
  <c r="AY130" i="1"/>
  <c r="AP130" i="1"/>
  <c r="AM130" i="1"/>
  <c r="BQ130" i="1"/>
  <c r="AH130" i="1"/>
  <c r="AF130" i="1"/>
  <c r="AE130" i="1"/>
  <c r="AD130" i="1"/>
  <c r="AA130" i="1"/>
  <c r="Y130" i="1"/>
  <c r="W130" i="1"/>
  <c r="V130" i="1"/>
  <c r="U130" i="1"/>
  <c r="S130" i="1"/>
  <c r="N130" i="1"/>
  <c r="L130" i="1"/>
  <c r="K130" i="1"/>
  <c r="CG129" i="1"/>
  <c r="CE129" i="1"/>
  <c r="CD129" i="1"/>
  <c r="CC129" i="1"/>
  <c r="BY129" i="1"/>
  <c r="BV129" i="1"/>
  <c r="BT129" i="1"/>
  <c r="BS129" i="1"/>
  <c r="BR129" i="1"/>
  <c r="BN129" i="1"/>
  <c r="BK129" i="1"/>
  <c r="BD129" i="1"/>
  <c r="T129" i="1"/>
  <c r="AY129" i="1"/>
  <c r="AP129" i="1"/>
  <c r="AM129" i="1"/>
  <c r="BQ129" i="1"/>
  <c r="AH129" i="1"/>
  <c r="BO129" i="1"/>
  <c r="AF129" i="1"/>
  <c r="AE129" i="1"/>
  <c r="AD129" i="1"/>
  <c r="AA129" i="1"/>
  <c r="Y129" i="1"/>
  <c r="W129" i="1"/>
  <c r="V129" i="1"/>
  <c r="U129" i="1"/>
  <c r="S129" i="1"/>
  <c r="N129" i="1"/>
  <c r="L129" i="1"/>
  <c r="K129" i="1"/>
  <c r="CG128" i="1"/>
  <c r="CE128" i="1"/>
  <c r="CD128" i="1"/>
  <c r="CC128" i="1"/>
  <c r="BY128" i="1"/>
  <c r="BV128" i="1"/>
  <c r="BT128" i="1"/>
  <c r="BS128" i="1"/>
  <c r="BR128" i="1"/>
  <c r="BN128" i="1"/>
  <c r="BK128" i="1"/>
  <c r="BD128" i="1"/>
  <c r="T128" i="1"/>
  <c r="AY128" i="1"/>
  <c r="AP128" i="1"/>
  <c r="AM128" i="1"/>
  <c r="J128" i="1"/>
  <c r="AH128" i="1"/>
  <c r="BZ128" i="1"/>
  <c r="AF128" i="1"/>
  <c r="AE128" i="1"/>
  <c r="AD128" i="1"/>
  <c r="AA128" i="1"/>
  <c r="Y128" i="1"/>
  <c r="W128" i="1"/>
  <c r="V128" i="1"/>
  <c r="U128" i="1"/>
  <c r="S128" i="1"/>
  <c r="N128" i="1"/>
  <c r="L128" i="1"/>
  <c r="K128" i="1"/>
  <c r="CG127" i="1"/>
  <c r="CE127" i="1"/>
  <c r="CD127" i="1"/>
  <c r="CC127" i="1"/>
  <c r="BY127" i="1"/>
  <c r="BV127" i="1"/>
  <c r="BT127" i="1"/>
  <c r="BS127" i="1"/>
  <c r="BR127" i="1"/>
  <c r="BN127" i="1"/>
  <c r="BK127" i="1"/>
  <c r="BD127" i="1"/>
  <c r="T127" i="1"/>
  <c r="AY127" i="1"/>
  <c r="AP127" i="1"/>
  <c r="AB127" i="1"/>
  <c r="AM127" i="1"/>
  <c r="M127" i="1"/>
  <c r="AH127" i="1"/>
  <c r="AF127" i="1"/>
  <c r="AE127" i="1"/>
  <c r="AD127" i="1"/>
  <c r="AA127" i="1"/>
  <c r="Y127" i="1"/>
  <c r="W127" i="1"/>
  <c r="V127" i="1"/>
  <c r="U127" i="1"/>
  <c r="S127" i="1"/>
  <c r="N127" i="1"/>
  <c r="L127" i="1"/>
  <c r="K127" i="1"/>
  <c r="CG126" i="1"/>
  <c r="CE126" i="1"/>
  <c r="CD126" i="1"/>
  <c r="CC126" i="1"/>
  <c r="BY126" i="1"/>
  <c r="BV126" i="1"/>
  <c r="BT126" i="1"/>
  <c r="BS126" i="1"/>
  <c r="BR126" i="1"/>
  <c r="BN126" i="1"/>
  <c r="BK126" i="1"/>
  <c r="X126" i="1"/>
  <c r="BD126" i="1"/>
  <c r="T126" i="1"/>
  <c r="AY126" i="1"/>
  <c r="AP126" i="1"/>
  <c r="AM126" i="1"/>
  <c r="J126" i="1"/>
  <c r="AH126" i="1"/>
  <c r="AF126" i="1"/>
  <c r="AE126" i="1"/>
  <c r="AD126" i="1"/>
  <c r="AA126" i="1"/>
  <c r="Y126" i="1"/>
  <c r="W126" i="1"/>
  <c r="V126" i="1"/>
  <c r="U126" i="1"/>
  <c r="S126" i="1"/>
  <c r="N126" i="1"/>
  <c r="L126" i="1"/>
  <c r="K126" i="1"/>
  <c r="CG125" i="1"/>
  <c r="CE125" i="1"/>
  <c r="CD125" i="1"/>
  <c r="CC125" i="1"/>
  <c r="BY125" i="1"/>
  <c r="BV125" i="1"/>
  <c r="BT125" i="1"/>
  <c r="BS125" i="1"/>
  <c r="BR125" i="1"/>
  <c r="BN125" i="1"/>
  <c r="BK125" i="1"/>
  <c r="Z125" i="1"/>
  <c r="BD125" i="1"/>
  <c r="T125" i="1"/>
  <c r="AY125" i="1"/>
  <c r="AP125" i="1"/>
  <c r="CF125" i="1"/>
  <c r="AM125" i="1"/>
  <c r="BQ125" i="1"/>
  <c r="AH125" i="1"/>
  <c r="Q125" i="1"/>
  <c r="AF125" i="1"/>
  <c r="AE125" i="1"/>
  <c r="AD125" i="1"/>
  <c r="AA125" i="1"/>
  <c r="Y125" i="1"/>
  <c r="W125" i="1"/>
  <c r="V125" i="1"/>
  <c r="U125" i="1"/>
  <c r="S125" i="1"/>
  <c r="N125" i="1"/>
  <c r="L125" i="1"/>
  <c r="K125" i="1"/>
  <c r="CG124" i="1"/>
  <c r="CE124" i="1"/>
  <c r="CD124" i="1"/>
  <c r="CC124" i="1"/>
  <c r="BY124" i="1"/>
  <c r="BV124" i="1"/>
  <c r="BT124" i="1"/>
  <c r="BS124" i="1"/>
  <c r="BR124" i="1"/>
  <c r="BN124" i="1"/>
  <c r="BK124" i="1"/>
  <c r="BD124" i="1"/>
  <c r="T124" i="1"/>
  <c r="AY124" i="1"/>
  <c r="AP124" i="1"/>
  <c r="AC124" i="1"/>
  <c r="AM124" i="1"/>
  <c r="BQ124" i="1"/>
  <c r="AH124" i="1"/>
  <c r="AF124" i="1"/>
  <c r="AE124" i="1"/>
  <c r="AD124" i="1"/>
  <c r="AA124" i="1"/>
  <c r="Y124" i="1"/>
  <c r="W124" i="1"/>
  <c r="V124" i="1"/>
  <c r="U124" i="1"/>
  <c r="S124" i="1"/>
  <c r="N124" i="1"/>
  <c r="L124" i="1"/>
  <c r="K124" i="1"/>
  <c r="CG123" i="1"/>
  <c r="CE123" i="1"/>
  <c r="CD123" i="1"/>
  <c r="CC123" i="1"/>
  <c r="BY123" i="1"/>
  <c r="BV123" i="1"/>
  <c r="BT123" i="1"/>
  <c r="BS123" i="1"/>
  <c r="BR123" i="1"/>
  <c r="BN123" i="1"/>
  <c r="BK123" i="1"/>
  <c r="BD123" i="1"/>
  <c r="T123" i="1"/>
  <c r="AY123" i="1"/>
  <c r="AP123" i="1"/>
  <c r="AM123" i="1"/>
  <c r="J123" i="1"/>
  <c r="AH123" i="1"/>
  <c r="BZ123" i="1"/>
  <c r="AF123" i="1"/>
  <c r="AE123" i="1"/>
  <c r="AD123" i="1"/>
  <c r="AA123" i="1"/>
  <c r="Y123" i="1"/>
  <c r="W123" i="1"/>
  <c r="V123" i="1"/>
  <c r="U123" i="1"/>
  <c r="S123" i="1"/>
  <c r="N123" i="1"/>
  <c r="L123" i="1"/>
  <c r="K123" i="1"/>
  <c r="CG122" i="1"/>
  <c r="CE122" i="1"/>
  <c r="CD122" i="1"/>
  <c r="CC122" i="1"/>
  <c r="BY122" i="1"/>
  <c r="BV122" i="1"/>
  <c r="BT122" i="1"/>
  <c r="BS122" i="1"/>
  <c r="BR122" i="1"/>
  <c r="BN122" i="1"/>
  <c r="BK122" i="1"/>
  <c r="Z122" i="1"/>
  <c r="BD122" i="1"/>
  <c r="T122" i="1"/>
  <c r="AY122" i="1"/>
  <c r="AP122" i="1"/>
  <c r="CF122" i="1"/>
  <c r="AM122" i="1"/>
  <c r="I122" i="1"/>
  <c r="AH122" i="1"/>
  <c r="AF122" i="1"/>
  <c r="AE122" i="1"/>
  <c r="AD122" i="1"/>
  <c r="AA122" i="1"/>
  <c r="Y122" i="1"/>
  <c r="W122" i="1"/>
  <c r="V122" i="1"/>
  <c r="U122" i="1"/>
  <c r="S122" i="1"/>
  <c r="N122" i="1"/>
  <c r="L122" i="1"/>
  <c r="K122" i="1"/>
  <c r="CG121" i="1"/>
  <c r="CE121" i="1"/>
  <c r="CD121" i="1"/>
  <c r="CC121" i="1"/>
  <c r="BY121" i="1"/>
  <c r="BV121" i="1"/>
  <c r="BT121" i="1"/>
  <c r="BS121" i="1"/>
  <c r="BR121" i="1"/>
  <c r="BN121" i="1"/>
  <c r="BK121" i="1"/>
  <c r="Z121" i="1"/>
  <c r="BD121" i="1"/>
  <c r="T121" i="1"/>
  <c r="AY121" i="1"/>
  <c r="AP121" i="1"/>
  <c r="AM121" i="1"/>
  <c r="J121" i="1"/>
  <c r="AH121" i="1"/>
  <c r="BO121" i="1"/>
  <c r="AF121" i="1"/>
  <c r="AE121" i="1"/>
  <c r="AD121" i="1"/>
  <c r="AA121" i="1"/>
  <c r="Y121" i="1"/>
  <c r="W121" i="1"/>
  <c r="V121" i="1"/>
  <c r="U121" i="1"/>
  <c r="S121" i="1"/>
  <c r="N121" i="1"/>
  <c r="L121" i="1"/>
  <c r="K121" i="1"/>
  <c r="CG120" i="1"/>
  <c r="CE120" i="1"/>
  <c r="CD120" i="1"/>
  <c r="CC120" i="1"/>
  <c r="BY120" i="1"/>
  <c r="BV120" i="1"/>
  <c r="BT120" i="1"/>
  <c r="BS120" i="1"/>
  <c r="BR120" i="1"/>
  <c r="BN120" i="1"/>
  <c r="BK120" i="1"/>
  <c r="X120" i="1"/>
  <c r="BD120" i="1"/>
  <c r="T120" i="1"/>
  <c r="AY120" i="1"/>
  <c r="AP120" i="1"/>
  <c r="AC120" i="1"/>
  <c r="AM120" i="1"/>
  <c r="I120" i="1"/>
  <c r="AH120" i="1"/>
  <c r="AF120" i="1"/>
  <c r="AE120" i="1"/>
  <c r="AD120" i="1"/>
  <c r="AA120" i="1"/>
  <c r="Y120" i="1"/>
  <c r="W120" i="1"/>
  <c r="V120" i="1"/>
  <c r="U120" i="1"/>
  <c r="S120" i="1"/>
  <c r="N120" i="1"/>
  <c r="L120" i="1"/>
  <c r="K120" i="1"/>
  <c r="CG119" i="1"/>
  <c r="CE119" i="1"/>
  <c r="CD119" i="1"/>
  <c r="CC119" i="1"/>
  <c r="BY119" i="1"/>
  <c r="BV119" i="1"/>
  <c r="BT119" i="1"/>
  <c r="BS119" i="1"/>
  <c r="BR119" i="1"/>
  <c r="BN119" i="1"/>
  <c r="BK119" i="1"/>
  <c r="BD119" i="1"/>
  <c r="T119" i="1"/>
  <c r="AY119" i="1"/>
  <c r="AP119" i="1"/>
  <c r="CF119" i="1"/>
  <c r="AM119" i="1"/>
  <c r="M119" i="1"/>
  <c r="AH119" i="1"/>
  <c r="AF119" i="1"/>
  <c r="AE119" i="1"/>
  <c r="AD119" i="1"/>
  <c r="AA119" i="1"/>
  <c r="Y119" i="1"/>
  <c r="W119" i="1"/>
  <c r="V119" i="1"/>
  <c r="U119" i="1"/>
  <c r="S119" i="1"/>
  <c r="N119" i="1"/>
  <c r="L119" i="1"/>
  <c r="K119" i="1"/>
  <c r="CG118" i="1"/>
  <c r="CE118" i="1"/>
  <c r="CD118" i="1"/>
  <c r="CC118" i="1"/>
  <c r="BY118" i="1"/>
  <c r="BV118" i="1"/>
  <c r="BT118" i="1"/>
  <c r="BS118" i="1"/>
  <c r="BR118" i="1"/>
  <c r="BN118" i="1"/>
  <c r="BK118" i="1"/>
  <c r="X118" i="1"/>
  <c r="BD118" i="1"/>
  <c r="T118" i="1"/>
  <c r="AY118" i="1"/>
  <c r="AP118" i="1"/>
  <c r="CF118" i="1"/>
  <c r="AM118" i="1"/>
  <c r="J118" i="1"/>
  <c r="AH118" i="1"/>
  <c r="BZ118" i="1"/>
  <c r="AF118" i="1"/>
  <c r="AE118" i="1"/>
  <c r="AD118" i="1"/>
  <c r="AA118" i="1"/>
  <c r="Y118" i="1"/>
  <c r="W118" i="1"/>
  <c r="V118" i="1"/>
  <c r="U118" i="1"/>
  <c r="S118" i="1"/>
  <c r="N118" i="1"/>
  <c r="L118" i="1"/>
  <c r="K118" i="1"/>
  <c r="CG117" i="1"/>
  <c r="CE117" i="1"/>
  <c r="CD117" i="1"/>
  <c r="CC117" i="1"/>
  <c r="BY117" i="1"/>
  <c r="BV117" i="1"/>
  <c r="BT117" i="1"/>
  <c r="BS117" i="1"/>
  <c r="BR117" i="1"/>
  <c r="BN117" i="1"/>
  <c r="BK117" i="1"/>
  <c r="Z117" i="1"/>
  <c r="BD117" i="1"/>
  <c r="T117" i="1"/>
  <c r="AY117" i="1"/>
  <c r="AP117" i="1"/>
  <c r="AC117" i="1"/>
  <c r="AM117" i="1"/>
  <c r="CB117" i="1"/>
  <c r="AH117" i="1"/>
  <c r="Q117" i="1"/>
  <c r="AF117" i="1"/>
  <c r="AE117" i="1"/>
  <c r="AD117" i="1"/>
  <c r="AA117" i="1"/>
  <c r="Y117" i="1"/>
  <c r="W117" i="1"/>
  <c r="V117" i="1"/>
  <c r="U117" i="1"/>
  <c r="S117" i="1"/>
  <c r="N117" i="1"/>
  <c r="L117" i="1"/>
  <c r="K117" i="1"/>
  <c r="CG116" i="1"/>
  <c r="CE116" i="1"/>
  <c r="CD116" i="1"/>
  <c r="CC116" i="1"/>
  <c r="BY116" i="1"/>
  <c r="BV116" i="1"/>
  <c r="BT116" i="1"/>
  <c r="BS116" i="1"/>
  <c r="BR116" i="1"/>
  <c r="BN116" i="1"/>
  <c r="BK116" i="1"/>
  <c r="Z116" i="1"/>
  <c r="BD116" i="1"/>
  <c r="T116" i="1"/>
  <c r="AY116" i="1"/>
  <c r="AP116" i="1"/>
  <c r="AM116" i="1"/>
  <c r="J116" i="1"/>
  <c r="AH116" i="1"/>
  <c r="AF116" i="1"/>
  <c r="AE116" i="1"/>
  <c r="AD116" i="1"/>
  <c r="AA116" i="1"/>
  <c r="Y116" i="1"/>
  <c r="W116" i="1"/>
  <c r="V116" i="1"/>
  <c r="U116" i="1"/>
  <c r="S116" i="1"/>
  <c r="N116" i="1"/>
  <c r="L116" i="1"/>
  <c r="K116" i="1"/>
  <c r="CG115" i="1"/>
  <c r="CE115" i="1"/>
  <c r="CD115" i="1"/>
  <c r="CC115" i="1"/>
  <c r="BY115" i="1"/>
  <c r="BV115" i="1"/>
  <c r="BT115" i="1"/>
  <c r="BS115" i="1"/>
  <c r="BR115" i="1"/>
  <c r="BN115" i="1"/>
  <c r="BK115" i="1"/>
  <c r="Z115" i="1"/>
  <c r="BD115" i="1"/>
  <c r="T115" i="1"/>
  <c r="AY115" i="1"/>
  <c r="AP115" i="1"/>
  <c r="CF115" i="1"/>
  <c r="AM115" i="1"/>
  <c r="J115" i="1"/>
  <c r="AH115" i="1"/>
  <c r="AF115" i="1"/>
  <c r="AE115" i="1"/>
  <c r="AD115" i="1"/>
  <c r="AA115" i="1"/>
  <c r="Y115" i="1"/>
  <c r="W115" i="1"/>
  <c r="V115" i="1"/>
  <c r="U115" i="1"/>
  <c r="S115" i="1"/>
  <c r="N115" i="1"/>
  <c r="L115" i="1"/>
  <c r="K115" i="1"/>
  <c r="CG114" i="1"/>
  <c r="CE114" i="1"/>
  <c r="CD114" i="1"/>
  <c r="CC114" i="1"/>
  <c r="BY114" i="1"/>
  <c r="BV114" i="1"/>
  <c r="BT114" i="1"/>
  <c r="BS114" i="1"/>
  <c r="BR114" i="1"/>
  <c r="BN114" i="1"/>
  <c r="BK114" i="1"/>
  <c r="Z114" i="1"/>
  <c r="BD114" i="1"/>
  <c r="T114" i="1"/>
  <c r="AY114" i="1"/>
  <c r="AP114" i="1"/>
  <c r="CF114" i="1"/>
  <c r="AM114" i="1"/>
  <c r="I114" i="1"/>
  <c r="AH114" i="1"/>
  <c r="Q114" i="1"/>
  <c r="AF114" i="1"/>
  <c r="AE114" i="1"/>
  <c r="AD114" i="1"/>
  <c r="AA114" i="1"/>
  <c r="Y114" i="1"/>
  <c r="W114" i="1"/>
  <c r="V114" i="1"/>
  <c r="U114" i="1"/>
  <c r="S114" i="1"/>
  <c r="N114" i="1"/>
  <c r="L114" i="1"/>
  <c r="K114" i="1"/>
  <c r="CG113" i="1"/>
  <c r="CE113" i="1"/>
  <c r="CD113" i="1"/>
  <c r="CC113" i="1"/>
  <c r="BY113" i="1"/>
  <c r="BV113" i="1"/>
  <c r="BT113" i="1"/>
  <c r="BS113" i="1"/>
  <c r="BR113" i="1"/>
  <c r="BN113" i="1"/>
  <c r="BK113" i="1"/>
  <c r="BD113" i="1"/>
  <c r="T113" i="1"/>
  <c r="AY113" i="1"/>
  <c r="AP113" i="1"/>
  <c r="AM113" i="1"/>
  <c r="BQ113" i="1"/>
  <c r="AH113" i="1"/>
  <c r="BZ113" i="1"/>
  <c r="AF113" i="1"/>
  <c r="AE113" i="1"/>
  <c r="AD113" i="1"/>
  <c r="AA113" i="1"/>
  <c r="Y113" i="1"/>
  <c r="W113" i="1"/>
  <c r="V113" i="1"/>
  <c r="U113" i="1"/>
  <c r="S113" i="1"/>
  <c r="N113" i="1"/>
  <c r="L113" i="1"/>
  <c r="K113" i="1"/>
  <c r="CG112" i="1"/>
  <c r="CE112" i="1"/>
  <c r="CD112" i="1"/>
  <c r="CC112" i="1"/>
  <c r="BY112" i="1"/>
  <c r="BV112" i="1"/>
  <c r="BT112" i="1"/>
  <c r="BS112" i="1"/>
  <c r="BR112" i="1"/>
  <c r="BN112" i="1"/>
  <c r="BK112" i="1"/>
  <c r="Z112" i="1"/>
  <c r="BD112" i="1"/>
  <c r="T112" i="1"/>
  <c r="AY112" i="1"/>
  <c r="AP112" i="1"/>
  <c r="AB112" i="1"/>
  <c r="AM112" i="1"/>
  <c r="J112" i="1"/>
  <c r="AH112" i="1"/>
  <c r="AF112" i="1"/>
  <c r="AE112" i="1"/>
  <c r="AD112" i="1"/>
  <c r="AA112" i="1"/>
  <c r="Y112" i="1"/>
  <c r="W112" i="1"/>
  <c r="V112" i="1"/>
  <c r="U112" i="1"/>
  <c r="S112" i="1"/>
  <c r="N112" i="1"/>
  <c r="L112" i="1"/>
  <c r="K112" i="1"/>
  <c r="CG111" i="1"/>
  <c r="CE111" i="1"/>
  <c r="CD111" i="1"/>
  <c r="CC111" i="1"/>
  <c r="BY111" i="1"/>
  <c r="BV111" i="1"/>
  <c r="BT111" i="1"/>
  <c r="BS111" i="1"/>
  <c r="BR111" i="1"/>
  <c r="BN111" i="1"/>
  <c r="BK111" i="1"/>
  <c r="X111" i="1"/>
  <c r="BD111" i="1"/>
  <c r="T111" i="1"/>
  <c r="AY111" i="1"/>
  <c r="AP111" i="1"/>
  <c r="AC111" i="1"/>
  <c r="AM111" i="1"/>
  <c r="M111" i="1"/>
  <c r="AH111" i="1"/>
  <c r="BZ111" i="1"/>
  <c r="AF111" i="1"/>
  <c r="AE111" i="1"/>
  <c r="AD111" i="1"/>
  <c r="AA111" i="1"/>
  <c r="Y111" i="1"/>
  <c r="W111" i="1"/>
  <c r="V111" i="1"/>
  <c r="U111" i="1"/>
  <c r="S111" i="1"/>
  <c r="N111" i="1"/>
  <c r="L111" i="1"/>
  <c r="K111" i="1"/>
  <c r="CG110" i="1"/>
  <c r="CE110" i="1"/>
  <c r="CD110" i="1"/>
  <c r="CC110" i="1"/>
  <c r="BY110" i="1"/>
  <c r="BV110" i="1"/>
  <c r="BT110" i="1"/>
  <c r="BS110" i="1"/>
  <c r="BR110" i="1"/>
  <c r="BN110" i="1"/>
  <c r="BK110" i="1"/>
  <c r="BD110" i="1"/>
  <c r="T110" i="1"/>
  <c r="AY110" i="1"/>
  <c r="AP110" i="1"/>
  <c r="AM110" i="1"/>
  <c r="BQ110" i="1"/>
  <c r="AH110" i="1"/>
  <c r="BO110" i="1"/>
  <c r="AF110" i="1"/>
  <c r="AE110" i="1"/>
  <c r="AD110" i="1"/>
  <c r="AA110" i="1"/>
  <c r="Y110" i="1"/>
  <c r="W110" i="1"/>
  <c r="V110" i="1"/>
  <c r="U110" i="1"/>
  <c r="S110" i="1"/>
  <c r="N110" i="1"/>
  <c r="L110" i="1"/>
  <c r="K110" i="1"/>
  <c r="CG109" i="1"/>
  <c r="CE109" i="1"/>
  <c r="CD109" i="1"/>
  <c r="CC109" i="1"/>
  <c r="BY109" i="1"/>
  <c r="BV109" i="1"/>
  <c r="BT109" i="1"/>
  <c r="BS109" i="1"/>
  <c r="BR109" i="1"/>
  <c r="BN109" i="1"/>
  <c r="BK109" i="1"/>
  <c r="X109" i="1"/>
  <c r="BD109" i="1"/>
  <c r="T109" i="1"/>
  <c r="AY109" i="1"/>
  <c r="AP109" i="1"/>
  <c r="AM109" i="1"/>
  <c r="CB109" i="1"/>
  <c r="AH109" i="1"/>
  <c r="BO109" i="1"/>
  <c r="AF109" i="1"/>
  <c r="AE109" i="1"/>
  <c r="AD109" i="1"/>
  <c r="AA109" i="1"/>
  <c r="Y109" i="1"/>
  <c r="W109" i="1"/>
  <c r="V109" i="1"/>
  <c r="U109" i="1"/>
  <c r="S109" i="1"/>
  <c r="N109" i="1"/>
  <c r="L109" i="1"/>
  <c r="K109" i="1"/>
  <c r="CG108" i="1"/>
  <c r="CE108" i="1"/>
  <c r="CD108" i="1"/>
  <c r="CC108" i="1"/>
  <c r="BY108" i="1"/>
  <c r="BV108" i="1"/>
  <c r="BT108" i="1"/>
  <c r="BS108" i="1"/>
  <c r="BR108" i="1"/>
  <c r="BN108" i="1"/>
  <c r="BK108" i="1"/>
  <c r="BD108" i="1"/>
  <c r="T108" i="1"/>
  <c r="AY108" i="1"/>
  <c r="AP108" i="1"/>
  <c r="AM108" i="1"/>
  <c r="J108" i="1"/>
  <c r="AH108" i="1"/>
  <c r="Q108" i="1"/>
  <c r="AF108" i="1"/>
  <c r="AE108" i="1"/>
  <c r="AD108" i="1"/>
  <c r="AA108" i="1"/>
  <c r="Y108" i="1"/>
  <c r="W108" i="1"/>
  <c r="V108" i="1"/>
  <c r="U108" i="1"/>
  <c r="S108" i="1"/>
  <c r="N108" i="1"/>
  <c r="L108" i="1"/>
  <c r="K108" i="1"/>
  <c r="CG107" i="1"/>
  <c r="CE107" i="1"/>
  <c r="CD107" i="1"/>
  <c r="CC107" i="1"/>
  <c r="BY107" i="1"/>
  <c r="BV107" i="1"/>
  <c r="BT107" i="1"/>
  <c r="BS107" i="1"/>
  <c r="BR107" i="1"/>
  <c r="BN107" i="1"/>
  <c r="BK107" i="1"/>
  <c r="BD107" i="1"/>
  <c r="T107" i="1"/>
  <c r="AY107" i="1"/>
  <c r="AP107" i="1"/>
  <c r="AC107" i="1"/>
  <c r="AM107" i="1"/>
  <c r="CB107" i="1"/>
  <c r="AH107" i="1"/>
  <c r="BO107" i="1"/>
  <c r="AF107" i="1"/>
  <c r="AE107" i="1"/>
  <c r="AD107" i="1"/>
  <c r="AA107" i="1"/>
  <c r="Y107" i="1"/>
  <c r="W107" i="1"/>
  <c r="V107" i="1"/>
  <c r="U107" i="1"/>
  <c r="S107" i="1"/>
  <c r="N107" i="1"/>
  <c r="L107" i="1"/>
  <c r="K107" i="1"/>
  <c r="CG106" i="1"/>
  <c r="CE106" i="1"/>
  <c r="CD106" i="1"/>
  <c r="CC106" i="1"/>
  <c r="BY106" i="1"/>
  <c r="BV106" i="1"/>
  <c r="BT106" i="1"/>
  <c r="BS106" i="1"/>
  <c r="BR106" i="1"/>
  <c r="BN106" i="1"/>
  <c r="BK106" i="1"/>
  <c r="Z106" i="1"/>
  <c r="BD106" i="1"/>
  <c r="T106" i="1"/>
  <c r="AY106" i="1"/>
  <c r="AP106" i="1"/>
  <c r="AM106" i="1"/>
  <c r="J106" i="1"/>
  <c r="AH106" i="1"/>
  <c r="AF106" i="1"/>
  <c r="AE106" i="1"/>
  <c r="AD106" i="1"/>
  <c r="AA106" i="1"/>
  <c r="Y106" i="1"/>
  <c r="W106" i="1"/>
  <c r="V106" i="1"/>
  <c r="U106" i="1"/>
  <c r="S106" i="1"/>
  <c r="N106" i="1"/>
  <c r="L106" i="1"/>
  <c r="K106" i="1"/>
  <c r="CG105" i="1"/>
  <c r="CE105" i="1"/>
  <c r="CD105" i="1"/>
  <c r="CC105" i="1"/>
  <c r="BY105" i="1"/>
  <c r="BV105" i="1"/>
  <c r="BT105" i="1"/>
  <c r="BS105" i="1"/>
  <c r="BR105" i="1"/>
  <c r="BN105" i="1"/>
  <c r="BK105" i="1"/>
  <c r="X105" i="1"/>
  <c r="BD105" i="1"/>
  <c r="T105" i="1"/>
  <c r="AY105" i="1"/>
  <c r="AP105" i="1"/>
  <c r="CF105" i="1"/>
  <c r="AM105" i="1"/>
  <c r="BQ105" i="1"/>
  <c r="AH105" i="1"/>
  <c r="AF105" i="1"/>
  <c r="AE105" i="1"/>
  <c r="AD105" i="1"/>
  <c r="AA105" i="1"/>
  <c r="Y105" i="1"/>
  <c r="W105" i="1"/>
  <c r="V105" i="1"/>
  <c r="U105" i="1"/>
  <c r="S105" i="1"/>
  <c r="N105" i="1"/>
  <c r="L105" i="1"/>
  <c r="K105" i="1"/>
  <c r="CG104" i="1"/>
  <c r="CE104" i="1"/>
  <c r="CD104" i="1"/>
  <c r="CC104" i="1"/>
  <c r="BY104" i="1"/>
  <c r="BV104" i="1"/>
  <c r="BT104" i="1"/>
  <c r="BS104" i="1"/>
  <c r="BR104" i="1"/>
  <c r="BN104" i="1"/>
  <c r="BK104" i="1"/>
  <c r="BD104" i="1"/>
  <c r="T104" i="1"/>
  <c r="AY104" i="1"/>
  <c r="AP104" i="1"/>
  <c r="AM104" i="1"/>
  <c r="CB104" i="1"/>
  <c r="AH104" i="1"/>
  <c r="AF104" i="1"/>
  <c r="AE104" i="1"/>
  <c r="AD104" i="1"/>
  <c r="AA104" i="1"/>
  <c r="Y104" i="1"/>
  <c r="W104" i="1"/>
  <c r="V104" i="1"/>
  <c r="U104" i="1"/>
  <c r="S104" i="1"/>
  <c r="N104" i="1"/>
  <c r="L104" i="1"/>
  <c r="K104" i="1"/>
  <c r="CG103" i="1"/>
  <c r="CE103" i="1"/>
  <c r="CD103" i="1"/>
  <c r="CC103" i="1"/>
  <c r="BY103" i="1"/>
  <c r="BV103" i="1"/>
  <c r="BT103" i="1"/>
  <c r="BS103" i="1"/>
  <c r="BR103" i="1"/>
  <c r="BN103" i="1"/>
  <c r="BK103" i="1"/>
  <c r="BD103" i="1"/>
  <c r="T103" i="1"/>
  <c r="AY103" i="1"/>
  <c r="AP103" i="1"/>
  <c r="AM103" i="1"/>
  <c r="M103" i="1"/>
  <c r="AH103" i="1"/>
  <c r="BO103" i="1"/>
  <c r="AF103" i="1"/>
  <c r="AE103" i="1"/>
  <c r="AD103" i="1"/>
  <c r="AA103" i="1"/>
  <c r="Y103" i="1"/>
  <c r="W103" i="1"/>
  <c r="V103" i="1"/>
  <c r="U103" i="1"/>
  <c r="S103" i="1"/>
  <c r="N103" i="1"/>
  <c r="L103" i="1"/>
  <c r="K103" i="1"/>
  <c r="CG102" i="1"/>
  <c r="CE102" i="1"/>
  <c r="CD102" i="1"/>
  <c r="CC102" i="1"/>
  <c r="BY102" i="1"/>
  <c r="BV102" i="1"/>
  <c r="BT102" i="1"/>
  <c r="BS102" i="1"/>
  <c r="BR102" i="1"/>
  <c r="BN102" i="1"/>
  <c r="BK102" i="1"/>
  <c r="Z102" i="1"/>
  <c r="BD102" i="1"/>
  <c r="T102" i="1"/>
  <c r="AY102" i="1"/>
  <c r="AP102" i="1"/>
  <c r="AM102" i="1"/>
  <c r="BQ102" i="1"/>
  <c r="AH102" i="1"/>
  <c r="Q102" i="1"/>
  <c r="AF102" i="1"/>
  <c r="AE102" i="1"/>
  <c r="AD102" i="1"/>
  <c r="AA102" i="1"/>
  <c r="Y102" i="1"/>
  <c r="W102" i="1"/>
  <c r="V102" i="1"/>
  <c r="U102" i="1"/>
  <c r="S102" i="1"/>
  <c r="N102" i="1"/>
  <c r="L102" i="1"/>
  <c r="K102" i="1"/>
  <c r="CG101" i="1"/>
  <c r="CE101" i="1"/>
  <c r="CD101" i="1"/>
  <c r="CC101" i="1"/>
  <c r="BY101" i="1"/>
  <c r="BV101" i="1"/>
  <c r="BT101" i="1"/>
  <c r="BS101" i="1"/>
  <c r="BR101" i="1"/>
  <c r="BN101" i="1"/>
  <c r="BK101" i="1"/>
  <c r="X101" i="1"/>
  <c r="BD101" i="1"/>
  <c r="T101" i="1"/>
  <c r="AY101" i="1"/>
  <c r="AP101" i="1"/>
  <c r="CF101" i="1"/>
  <c r="AM101" i="1"/>
  <c r="I101" i="1"/>
  <c r="AH101" i="1"/>
  <c r="Q101" i="1"/>
  <c r="AF101" i="1"/>
  <c r="AE101" i="1"/>
  <c r="AD101" i="1"/>
  <c r="AA101" i="1"/>
  <c r="Y101" i="1"/>
  <c r="W101" i="1"/>
  <c r="V101" i="1"/>
  <c r="U101" i="1"/>
  <c r="S101" i="1"/>
  <c r="N101" i="1"/>
  <c r="L101" i="1"/>
  <c r="K101" i="1"/>
  <c r="CG100" i="1"/>
  <c r="CE100" i="1"/>
  <c r="CD100" i="1"/>
  <c r="CC100" i="1"/>
  <c r="BY100" i="1"/>
  <c r="BV100" i="1"/>
  <c r="BT100" i="1"/>
  <c r="BS100" i="1"/>
  <c r="BR100" i="1"/>
  <c r="BN100" i="1"/>
  <c r="BK100" i="1"/>
  <c r="Z100" i="1"/>
  <c r="BD100" i="1"/>
  <c r="T100" i="1"/>
  <c r="AY100" i="1"/>
  <c r="AP100" i="1"/>
  <c r="AM100" i="1"/>
  <c r="BQ100" i="1"/>
  <c r="AH100" i="1"/>
  <c r="AF100" i="1"/>
  <c r="AE100" i="1"/>
  <c r="AD100" i="1"/>
  <c r="AA100" i="1"/>
  <c r="Y100" i="1"/>
  <c r="W100" i="1"/>
  <c r="V100" i="1"/>
  <c r="U100" i="1"/>
  <c r="S100" i="1"/>
  <c r="N100" i="1"/>
  <c r="L100" i="1"/>
  <c r="K100" i="1"/>
  <c r="CG99" i="1"/>
  <c r="CE99" i="1"/>
  <c r="CD99" i="1"/>
  <c r="CC99" i="1"/>
  <c r="BY99" i="1"/>
  <c r="BV99" i="1"/>
  <c r="BT99" i="1"/>
  <c r="BS99" i="1"/>
  <c r="BR99" i="1"/>
  <c r="BN99" i="1"/>
  <c r="BK99" i="1"/>
  <c r="BD99" i="1"/>
  <c r="T99" i="1"/>
  <c r="AY99" i="1"/>
  <c r="AP99" i="1"/>
  <c r="CF99" i="1"/>
  <c r="AM99" i="1"/>
  <c r="BQ99" i="1"/>
  <c r="AH99" i="1"/>
  <c r="BO99" i="1"/>
  <c r="AF99" i="1"/>
  <c r="AE99" i="1"/>
  <c r="AD99" i="1"/>
  <c r="AA99" i="1"/>
  <c r="Y99" i="1"/>
  <c r="W99" i="1"/>
  <c r="V99" i="1"/>
  <c r="U99" i="1"/>
  <c r="S99" i="1"/>
  <c r="N99" i="1"/>
  <c r="L99" i="1"/>
  <c r="K99" i="1"/>
  <c r="CG98" i="1"/>
  <c r="CE98" i="1"/>
  <c r="CD98" i="1"/>
  <c r="CC98" i="1"/>
  <c r="BY98" i="1"/>
  <c r="BV98" i="1"/>
  <c r="BT98" i="1"/>
  <c r="BS98" i="1"/>
  <c r="BR98" i="1"/>
  <c r="BN98" i="1"/>
  <c r="BK98" i="1"/>
  <c r="Z98" i="1"/>
  <c r="BD98" i="1"/>
  <c r="T98" i="1"/>
  <c r="AY98" i="1"/>
  <c r="AP98" i="1"/>
  <c r="AM98" i="1"/>
  <c r="J98" i="1"/>
  <c r="AH98" i="1"/>
  <c r="Q98" i="1"/>
  <c r="AF98" i="1"/>
  <c r="AE98" i="1"/>
  <c r="AD98" i="1"/>
  <c r="AA98" i="1"/>
  <c r="Y98" i="1"/>
  <c r="W98" i="1"/>
  <c r="V98" i="1"/>
  <c r="U98" i="1"/>
  <c r="S98" i="1"/>
  <c r="N98" i="1"/>
  <c r="L98" i="1"/>
  <c r="K98" i="1"/>
  <c r="CG97" i="1"/>
  <c r="CE97" i="1"/>
  <c r="CD97" i="1"/>
  <c r="CC97" i="1"/>
  <c r="BY97" i="1"/>
  <c r="BV97" i="1"/>
  <c r="BT97" i="1"/>
  <c r="BS97" i="1"/>
  <c r="BR97" i="1"/>
  <c r="BN97" i="1"/>
  <c r="BK97" i="1"/>
  <c r="BD97" i="1"/>
  <c r="T97" i="1"/>
  <c r="AY97" i="1"/>
  <c r="AP97" i="1"/>
  <c r="AM97" i="1"/>
  <c r="J97" i="1"/>
  <c r="AH97" i="1"/>
  <c r="BZ97" i="1"/>
  <c r="AF97" i="1"/>
  <c r="AE97" i="1"/>
  <c r="AD97" i="1"/>
  <c r="AA97" i="1"/>
  <c r="Y97" i="1"/>
  <c r="W97" i="1"/>
  <c r="V97" i="1"/>
  <c r="U97" i="1"/>
  <c r="S97" i="1"/>
  <c r="N97" i="1"/>
  <c r="L97" i="1"/>
  <c r="K97" i="1"/>
  <c r="CG96" i="1"/>
  <c r="CE96" i="1"/>
  <c r="CD96" i="1"/>
  <c r="CC96" i="1"/>
  <c r="BY96" i="1"/>
  <c r="BV96" i="1"/>
  <c r="BT96" i="1"/>
  <c r="BS96" i="1"/>
  <c r="BR96" i="1"/>
  <c r="BN96" i="1"/>
  <c r="BK96" i="1"/>
  <c r="X96" i="1"/>
  <c r="BD96" i="1"/>
  <c r="T96" i="1"/>
  <c r="AY96" i="1"/>
  <c r="AP96" i="1"/>
  <c r="AM96" i="1"/>
  <c r="J96" i="1"/>
  <c r="AH96" i="1"/>
  <c r="AF96" i="1"/>
  <c r="AE96" i="1"/>
  <c r="AD96" i="1"/>
  <c r="AA96" i="1"/>
  <c r="Y96" i="1"/>
  <c r="W96" i="1"/>
  <c r="V96" i="1"/>
  <c r="U96" i="1"/>
  <c r="S96" i="1"/>
  <c r="N96" i="1"/>
  <c r="L96" i="1"/>
  <c r="K96" i="1"/>
  <c r="CG95" i="1"/>
  <c r="CE95" i="1"/>
  <c r="CD95" i="1"/>
  <c r="CC95" i="1"/>
  <c r="BY95" i="1"/>
  <c r="BV95" i="1"/>
  <c r="BT95" i="1"/>
  <c r="BS95" i="1"/>
  <c r="BR95" i="1"/>
  <c r="BN95" i="1"/>
  <c r="BK95" i="1"/>
  <c r="BD95" i="1"/>
  <c r="T95" i="1"/>
  <c r="AY95" i="1"/>
  <c r="AP95" i="1"/>
  <c r="AM95" i="1"/>
  <c r="I95" i="1"/>
  <c r="AH95" i="1"/>
  <c r="AF95" i="1"/>
  <c r="AE95" i="1"/>
  <c r="AD95" i="1"/>
  <c r="AA95" i="1"/>
  <c r="Y95" i="1"/>
  <c r="W95" i="1"/>
  <c r="V95" i="1"/>
  <c r="U95" i="1"/>
  <c r="S95" i="1"/>
  <c r="N95" i="1"/>
  <c r="L95" i="1"/>
  <c r="K95" i="1"/>
  <c r="CG94" i="1"/>
  <c r="CE94" i="1"/>
  <c r="CD94" i="1"/>
  <c r="CC94" i="1"/>
  <c r="BY94" i="1"/>
  <c r="BV94" i="1"/>
  <c r="BT94" i="1"/>
  <c r="BS94" i="1"/>
  <c r="BR94" i="1"/>
  <c r="BN94" i="1"/>
  <c r="BK94" i="1"/>
  <c r="BD94" i="1"/>
  <c r="T94" i="1"/>
  <c r="AY94" i="1"/>
  <c r="AP94" i="1"/>
  <c r="AM94" i="1"/>
  <c r="J94" i="1"/>
  <c r="AH94" i="1"/>
  <c r="BZ94" i="1"/>
  <c r="AF94" i="1"/>
  <c r="AE94" i="1"/>
  <c r="AD94" i="1"/>
  <c r="AA94" i="1"/>
  <c r="Y94" i="1"/>
  <c r="W94" i="1"/>
  <c r="V94" i="1"/>
  <c r="U94" i="1"/>
  <c r="S94" i="1"/>
  <c r="N94" i="1"/>
  <c r="L94" i="1"/>
  <c r="K94" i="1"/>
  <c r="CG93" i="1"/>
  <c r="CE93" i="1"/>
  <c r="CD93" i="1"/>
  <c r="CC93" i="1"/>
  <c r="BY93" i="1"/>
  <c r="BV93" i="1"/>
  <c r="BT93" i="1"/>
  <c r="BS93" i="1"/>
  <c r="BR93" i="1"/>
  <c r="BN93" i="1"/>
  <c r="BK93" i="1"/>
  <c r="BD93" i="1"/>
  <c r="T93" i="1"/>
  <c r="AY93" i="1"/>
  <c r="AP93" i="1"/>
  <c r="AM93" i="1"/>
  <c r="J93" i="1"/>
  <c r="AH93" i="1"/>
  <c r="BO93" i="1"/>
  <c r="AF93" i="1"/>
  <c r="AE93" i="1"/>
  <c r="AD93" i="1"/>
  <c r="AA93" i="1"/>
  <c r="Y93" i="1"/>
  <c r="W93" i="1"/>
  <c r="V93" i="1"/>
  <c r="U93" i="1"/>
  <c r="S93" i="1"/>
  <c r="N93" i="1"/>
  <c r="L93" i="1"/>
  <c r="K93" i="1"/>
  <c r="CG92" i="1"/>
  <c r="CE92" i="1"/>
  <c r="CD92" i="1"/>
  <c r="CC92" i="1"/>
  <c r="BY92" i="1"/>
  <c r="BV92" i="1"/>
  <c r="BT92" i="1"/>
  <c r="BS92" i="1"/>
  <c r="BR92" i="1"/>
  <c r="BN92" i="1"/>
  <c r="BK92" i="1"/>
  <c r="Z92" i="1"/>
  <c r="BD92" i="1"/>
  <c r="T92" i="1"/>
  <c r="AY92" i="1"/>
  <c r="AP92" i="1"/>
  <c r="AC92" i="1"/>
  <c r="AM92" i="1"/>
  <c r="J92" i="1"/>
  <c r="AH92" i="1"/>
  <c r="AF92" i="1"/>
  <c r="AE92" i="1"/>
  <c r="AD92" i="1"/>
  <c r="AA92" i="1"/>
  <c r="Y92" i="1"/>
  <c r="W92" i="1"/>
  <c r="V92" i="1"/>
  <c r="U92" i="1"/>
  <c r="S92" i="1"/>
  <c r="N92" i="1"/>
  <c r="L92" i="1"/>
  <c r="K92" i="1"/>
  <c r="CG91" i="1"/>
  <c r="CE91" i="1"/>
  <c r="CD91" i="1"/>
  <c r="CC91" i="1"/>
  <c r="BY91" i="1"/>
  <c r="BV91" i="1"/>
  <c r="BT91" i="1"/>
  <c r="BS91" i="1"/>
  <c r="BR91" i="1"/>
  <c r="BN91" i="1"/>
  <c r="BK91" i="1"/>
  <c r="BD91" i="1"/>
  <c r="T91" i="1"/>
  <c r="AY91" i="1"/>
  <c r="AP91" i="1"/>
  <c r="BU91" i="1"/>
  <c r="AM91" i="1"/>
  <c r="BQ91" i="1"/>
  <c r="AH91" i="1"/>
  <c r="BZ91" i="1"/>
  <c r="AF91" i="1"/>
  <c r="AE91" i="1"/>
  <c r="AD91" i="1"/>
  <c r="AA91" i="1"/>
  <c r="Y91" i="1"/>
  <c r="W91" i="1"/>
  <c r="V91" i="1"/>
  <c r="U91" i="1"/>
  <c r="S91" i="1"/>
  <c r="N91" i="1"/>
  <c r="L91" i="1"/>
  <c r="K91" i="1"/>
  <c r="CG90" i="1"/>
  <c r="CE90" i="1"/>
  <c r="CD90" i="1"/>
  <c r="CC90" i="1"/>
  <c r="BY90" i="1"/>
  <c r="BV90" i="1"/>
  <c r="BT90" i="1"/>
  <c r="BS90" i="1"/>
  <c r="BR90" i="1"/>
  <c r="BN90" i="1"/>
  <c r="BK90" i="1"/>
  <c r="Z90" i="1"/>
  <c r="BD90" i="1"/>
  <c r="T90" i="1"/>
  <c r="AY90" i="1"/>
  <c r="AP90" i="1"/>
  <c r="CF90" i="1"/>
  <c r="AM90" i="1"/>
  <c r="M90" i="1"/>
  <c r="AH90" i="1"/>
  <c r="Q90" i="1"/>
  <c r="AF90" i="1"/>
  <c r="AE90" i="1"/>
  <c r="AD90" i="1"/>
  <c r="AA90" i="1"/>
  <c r="Y90" i="1"/>
  <c r="W90" i="1"/>
  <c r="V90" i="1"/>
  <c r="U90" i="1"/>
  <c r="S90" i="1"/>
  <c r="N90" i="1"/>
  <c r="L90" i="1"/>
  <c r="K90" i="1"/>
  <c r="CG89" i="1"/>
  <c r="CE89" i="1"/>
  <c r="CD89" i="1"/>
  <c r="CC89" i="1"/>
  <c r="BY89" i="1"/>
  <c r="BV89" i="1"/>
  <c r="BT89" i="1"/>
  <c r="BS89" i="1"/>
  <c r="BR89" i="1"/>
  <c r="BN89" i="1"/>
  <c r="BK89" i="1"/>
  <c r="BD89" i="1"/>
  <c r="T89" i="1"/>
  <c r="AY89" i="1"/>
  <c r="AP89" i="1"/>
  <c r="CF89" i="1"/>
  <c r="AM89" i="1"/>
  <c r="J89" i="1"/>
  <c r="AH89" i="1"/>
  <c r="BZ89" i="1"/>
  <c r="AF89" i="1"/>
  <c r="AE89" i="1"/>
  <c r="AD89" i="1"/>
  <c r="AA89" i="1"/>
  <c r="Y89" i="1"/>
  <c r="W89" i="1"/>
  <c r="V89" i="1"/>
  <c r="U89" i="1"/>
  <c r="S89" i="1"/>
  <c r="N89" i="1"/>
  <c r="L89" i="1"/>
  <c r="K89" i="1"/>
  <c r="CG88" i="1"/>
  <c r="CE88" i="1"/>
  <c r="CD88" i="1"/>
  <c r="CC88" i="1"/>
  <c r="BY88" i="1"/>
  <c r="BV88" i="1"/>
  <c r="BT88" i="1"/>
  <c r="BS88" i="1"/>
  <c r="BR88" i="1"/>
  <c r="BN88" i="1"/>
  <c r="BK88" i="1"/>
  <c r="BD88" i="1"/>
  <c r="T88" i="1"/>
  <c r="AY88" i="1"/>
  <c r="AP88" i="1"/>
  <c r="AM88" i="1"/>
  <c r="J88" i="1"/>
  <c r="AH88" i="1"/>
  <c r="AF88" i="1"/>
  <c r="AE88" i="1"/>
  <c r="AD88" i="1"/>
  <c r="AA88" i="1"/>
  <c r="Y88" i="1"/>
  <c r="W88" i="1"/>
  <c r="V88" i="1"/>
  <c r="U88" i="1"/>
  <c r="S88" i="1"/>
  <c r="N88" i="1"/>
  <c r="L88" i="1"/>
  <c r="K88" i="1"/>
  <c r="CG87" i="1"/>
  <c r="CE87" i="1"/>
  <c r="CD87" i="1"/>
  <c r="CC87" i="1"/>
  <c r="BY87" i="1"/>
  <c r="BV87" i="1"/>
  <c r="BT87" i="1"/>
  <c r="BS87" i="1"/>
  <c r="BR87" i="1"/>
  <c r="BN87" i="1"/>
  <c r="BK87" i="1"/>
  <c r="BD87" i="1"/>
  <c r="T87" i="1"/>
  <c r="AY87" i="1"/>
  <c r="AP87" i="1"/>
  <c r="AC87" i="1"/>
  <c r="AM87" i="1"/>
  <c r="M87" i="1"/>
  <c r="AH87" i="1"/>
  <c r="BZ87" i="1"/>
  <c r="AF87" i="1"/>
  <c r="AE87" i="1"/>
  <c r="AD87" i="1"/>
  <c r="AA87" i="1"/>
  <c r="Y87" i="1"/>
  <c r="W87" i="1"/>
  <c r="V87" i="1"/>
  <c r="U87" i="1"/>
  <c r="S87" i="1"/>
  <c r="N87" i="1"/>
  <c r="L87" i="1"/>
  <c r="K87" i="1"/>
  <c r="CG86" i="1"/>
  <c r="CE86" i="1"/>
  <c r="CD86" i="1"/>
  <c r="CC86" i="1"/>
  <c r="BY86" i="1"/>
  <c r="BV86" i="1"/>
  <c r="BT86" i="1"/>
  <c r="BS86" i="1"/>
  <c r="BR86" i="1"/>
  <c r="BN86" i="1"/>
  <c r="BK86" i="1"/>
  <c r="Z86" i="1"/>
  <c r="BD86" i="1"/>
  <c r="T86" i="1"/>
  <c r="AY86" i="1"/>
  <c r="AP86" i="1"/>
  <c r="AC86" i="1"/>
  <c r="AM86" i="1"/>
  <c r="M86" i="1"/>
  <c r="AH86" i="1"/>
  <c r="AF86" i="1"/>
  <c r="AE86" i="1"/>
  <c r="AD86" i="1"/>
  <c r="AA86" i="1"/>
  <c r="Y86" i="1"/>
  <c r="W86" i="1"/>
  <c r="V86" i="1"/>
  <c r="U86" i="1"/>
  <c r="S86" i="1"/>
  <c r="N86" i="1"/>
  <c r="L86" i="1"/>
  <c r="K86" i="1"/>
  <c r="CG85" i="1"/>
  <c r="CE85" i="1"/>
  <c r="CD85" i="1"/>
  <c r="CC85" i="1"/>
  <c r="BY85" i="1"/>
  <c r="BV85" i="1"/>
  <c r="BT85" i="1"/>
  <c r="BS85" i="1"/>
  <c r="BR85" i="1"/>
  <c r="BN85" i="1"/>
  <c r="BK85" i="1"/>
  <c r="BD85" i="1"/>
  <c r="T85" i="1"/>
  <c r="AY85" i="1"/>
  <c r="AP85" i="1"/>
  <c r="AM85" i="1"/>
  <c r="M85" i="1"/>
  <c r="AH85" i="1"/>
  <c r="BO85" i="1"/>
  <c r="AF85" i="1"/>
  <c r="AE85" i="1"/>
  <c r="AD85" i="1"/>
  <c r="AA85" i="1"/>
  <c r="Y85" i="1"/>
  <c r="W85" i="1"/>
  <c r="V85" i="1"/>
  <c r="U85" i="1"/>
  <c r="S85" i="1"/>
  <c r="N85" i="1"/>
  <c r="L85" i="1"/>
  <c r="K85" i="1"/>
  <c r="CG84" i="1"/>
  <c r="CE84" i="1"/>
  <c r="CD84" i="1"/>
  <c r="CC84" i="1"/>
  <c r="BY84" i="1"/>
  <c r="BV84" i="1"/>
  <c r="BT84" i="1"/>
  <c r="BS84" i="1"/>
  <c r="BR84" i="1"/>
  <c r="BN84" i="1"/>
  <c r="BK84" i="1"/>
  <c r="Z84" i="1"/>
  <c r="BD84" i="1"/>
  <c r="T84" i="1"/>
  <c r="AY84" i="1"/>
  <c r="AP84" i="1"/>
  <c r="AM84" i="1"/>
  <c r="M84" i="1"/>
  <c r="AH84" i="1"/>
  <c r="AF84" i="1"/>
  <c r="AE84" i="1"/>
  <c r="AD84" i="1"/>
  <c r="AA84" i="1"/>
  <c r="Y84" i="1"/>
  <c r="W84" i="1"/>
  <c r="V84" i="1"/>
  <c r="U84" i="1"/>
  <c r="S84" i="1"/>
  <c r="N84" i="1"/>
  <c r="L84" i="1"/>
  <c r="K84" i="1"/>
  <c r="CG83" i="1"/>
  <c r="CE83" i="1"/>
  <c r="CD83" i="1"/>
  <c r="CC83" i="1"/>
  <c r="BY83" i="1"/>
  <c r="BV83" i="1"/>
  <c r="BT83" i="1"/>
  <c r="BS83" i="1"/>
  <c r="BR83" i="1"/>
  <c r="BN83" i="1"/>
  <c r="BK83" i="1"/>
  <c r="BD83" i="1"/>
  <c r="T83" i="1"/>
  <c r="AY83" i="1"/>
  <c r="AP83" i="1"/>
  <c r="AM83" i="1"/>
  <c r="J83" i="1"/>
  <c r="AH83" i="1"/>
  <c r="AF83" i="1"/>
  <c r="AE83" i="1"/>
  <c r="AD83" i="1"/>
  <c r="AA83" i="1"/>
  <c r="Y83" i="1"/>
  <c r="W83" i="1"/>
  <c r="V83" i="1"/>
  <c r="U83" i="1"/>
  <c r="S83" i="1"/>
  <c r="N83" i="1"/>
  <c r="L83" i="1"/>
  <c r="K83" i="1"/>
  <c r="CG82" i="1"/>
  <c r="CE82" i="1"/>
  <c r="CD82" i="1"/>
  <c r="CC82" i="1"/>
  <c r="BY82" i="1"/>
  <c r="BV82" i="1"/>
  <c r="BT82" i="1"/>
  <c r="BS82" i="1"/>
  <c r="BR82" i="1"/>
  <c r="BN82" i="1"/>
  <c r="BK82" i="1"/>
  <c r="BD82" i="1"/>
  <c r="T82" i="1"/>
  <c r="AY82" i="1"/>
  <c r="AP82" i="1"/>
  <c r="BU82" i="1"/>
  <c r="AM82" i="1"/>
  <c r="BQ82" i="1"/>
  <c r="AH82" i="1"/>
  <c r="AF82" i="1"/>
  <c r="AE82" i="1"/>
  <c r="AD82" i="1"/>
  <c r="AA82" i="1"/>
  <c r="Y82" i="1"/>
  <c r="W82" i="1"/>
  <c r="V82" i="1"/>
  <c r="U82" i="1"/>
  <c r="S82" i="1"/>
  <c r="N82" i="1"/>
  <c r="L82" i="1"/>
  <c r="K82" i="1"/>
  <c r="CG81" i="1"/>
  <c r="CE81" i="1"/>
  <c r="CD81" i="1"/>
  <c r="CC81" i="1"/>
  <c r="BY81" i="1"/>
  <c r="BV81" i="1"/>
  <c r="BT81" i="1"/>
  <c r="BS81" i="1"/>
  <c r="BR81" i="1"/>
  <c r="BN81" i="1"/>
  <c r="BK81" i="1"/>
  <c r="Z81" i="1"/>
  <c r="BD81" i="1"/>
  <c r="T81" i="1"/>
  <c r="AY81" i="1"/>
  <c r="AP81" i="1"/>
  <c r="AM81" i="1"/>
  <c r="CB81" i="1"/>
  <c r="AH81" i="1"/>
  <c r="Q81" i="1"/>
  <c r="AF81" i="1"/>
  <c r="AE81" i="1"/>
  <c r="AD81" i="1"/>
  <c r="AA81" i="1"/>
  <c r="Y81" i="1"/>
  <c r="W81" i="1"/>
  <c r="V81" i="1"/>
  <c r="U81" i="1"/>
  <c r="S81" i="1"/>
  <c r="N81" i="1"/>
  <c r="L81" i="1"/>
  <c r="K81" i="1"/>
  <c r="CG80" i="1"/>
  <c r="CE80" i="1"/>
  <c r="CD80" i="1"/>
  <c r="CC80" i="1"/>
  <c r="BY80" i="1"/>
  <c r="BV80" i="1"/>
  <c r="BT80" i="1"/>
  <c r="BS80" i="1"/>
  <c r="BR80" i="1"/>
  <c r="BN80" i="1"/>
  <c r="BK80" i="1"/>
  <c r="X80" i="1"/>
  <c r="BD80" i="1"/>
  <c r="T80" i="1"/>
  <c r="AY80" i="1"/>
  <c r="AP80" i="1"/>
  <c r="AM80" i="1"/>
  <c r="M80" i="1"/>
  <c r="AH80" i="1"/>
  <c r="BO80" i="1"/>
  <c r="AF80" i="1"/>
  <c r="AE80" i="1"/>
  <c r="AD80" i="1"/>
  <c r="AA80" i="1"/>
  <c r="Y80" i="1"/>
  <c r="W80" i="1"/>
  <c r="V80" i="1"/>
  <c r="U80" i="1"/>
  <c r="S80" i="1"/>
  <c r="N80" i="1"/>
  <c r="L80" i="1"/>
  <c r="K80" i="1"/>
  <c r="CG79" i="1"/>
  <c r="CE79" i="1"/>
  <c r="CD79" i="1"/>
  <c r="CC79" i="1"/>
  <c r="BY79" i="1"/>
  <c r="BV79" i="1"/>
  <c r="BT79" i="1"/>
  <c r="BS79" i="1"/>
  <c r="BR79" i="1"/>
  <c r="BN79" i="1"/>
  <c r="BK79" i="1"/>
  <c r="Z79" i="1"/>
  <c r="BD79" i="1"/>
  <c r="T79" i="1"/>
  <c r="AY79" i="1"/>
  <c r="AP79" i="1"/>
  <c r="AB79" i="1"/>
  <c r="AM79" i="1"/>
  <c r="M79" i="1"/>
  <c r="AH79" i="1"/>
  <c r="Q79" i="1"/>
  <c r="AF79" i="1"/>
  <c r="AE79" i="1"/>
  <c r="AD79" i="1"/>
  <c r="AA79" i="1"/>
  <c r="Y79" i="1"/>
  <c r="W79" i="1"/>
  <c r="V79" i="1"/>
  <c r="U79" i="1"/>
  <c r="S79" i="1"/>
  <c r="N79" i="1"/>
  <c r="L79" i="1"/>
  <c r="K79" i="1"/>
  <c r="CG78" i="1"/>
  <c r="CE78" i="1"/>
  <c r="CD78" i="1"/>
  <c r="CC78" i="1"/>
  <c r="BY78" i="1"/>
  <c r="BV78" i="1"/>
  <c r="BT78" i="1"/>
  <c r="BS78" i="1"/>
  <c r="BR78" i="1"/>
  <c r="BN78" i="1"/>
  <c r="BK78" i="1"/>
  <c r="X78" i="1"/>
  <c r="BD78" i="1"/>
  <c r="T78" i="1"/>
  <c r="AY78" i="1"/>
  <c r="AP78" i="1"/>
  <c r="AC78" i="1"/>
  <c r="AM78" i="1"/>
  <c r="J78" i="1"/>
  <c r="AH78" i="1"/>
  <c r="BO78" i="1"/>
  <c r="AF78" i="1"/>
  <c r="AE78" i="1"/>
  <c r="AD78" i="1"/>
  <c r="AA78" i="1"/>
  <c r="Y78" i="1"/>
  <c r="W78" i="1"/>
  <c r="V78" i="1"/>
  <c r="U78" i="1"/>
  <c r="S78" i="1"/>
  <c r="N78" i="1"/>
  <c r="L78" i="1"/>
  <c r="K78" i="1"/>
  <c r="CG77" i="1"/>
  <c r="CE77" i="1"/>
  <c r="CD77" i="1"/>
  <c r="CC77" i="1"/>
  <c r="BY77" i="1"/>
  <c r="BV77" i="1"/>
  <c r="BT77" i="1"/>
  <c r="BS77" i="1"/>
  <c r="BR77" i="1"/>
  <c r="BN77" i="1"/>
  <c r="BK77" i="1"/>
  <c r="BD77" i="1"/>
  <c r="T77" i="1"/>
  <c r="AY77" i="1"/>
  <c r="AP77" i="1"/>
  <c r="CF77" i="1"/>
  <c r="AM77" i="1"/>
  <c r="I77" i="1"/>
  <c r="AH77" i="1"/>
  <c r="BO77" i="1"/>
  <c r="AF77" i="1"/>
  <c r="AE77" i="1"/>
  <c r="AD77" i="1"/>
  <c r="AA77" i="1"/>
  <c r="Y77" i="1"/>
  <c r="W77" i="1"/>
  <c r="V77" i="1"/>
  <c r="U77" i="1"/>
  <c r="S77" i="1"/>
  <c r="N77" i="1"/>
  <c r="L77" i="1"/>
  <c r="K77" i="1"/>
  <c r="CG76" i="1"/>
  <c r="CE76" i="1"/>
  <c r="CD76" i="1"/>
  <c r="CC76" i="1"/>
  <c r="BY76" i="1"/>
  <c r="BV76" i="1"/>
  <c r="BT76" i="1"/>
  <c r="BS76" i="1"/>
  <c r="BR76" i="1"/>
  <c r="BN76" i="1"/>
  <c r="BK76" i="1"/>
  <c r="BD76" i="1"/>
  <c r="T76" i="1"/>
  <c r="AY76" i="1"/>
  <c r="AP76" i="1"/>
  <c r="AB76" i="1"/>
  <c r="AM76" i="1"/>
  <c r="J76" i="1"/>
  <c r="AH76" i="1"/>
  <c r="BZ76" i="1"/>
  <c r="AF76" i="1"/>
  <c r="AE76" i="1"/>
  <c r="AD76" i="1"/>
  <c r="AA76" i="1"/>
  <c r="Y76" i="1"/>
  <c r="W76" i="1"/>
  <c r="V76" i="1"/>
  <c r="U76" i="1"/>
  <c r="S76" i="1"/>
  <c r="N76" i="1"/>
  <c r="L76" i="1"/>
  <c r="K76" i="1"/>
  <c r="CG75" i="1"/>
  <c r="CE75" i="1"/>
  <c r="CD75" i="1"/>
  <c r="CC75" i="1"/>
  <c r="BY75" i="1"/>
  <c r="BV75" i="1"/>
  <c r="BT75" i="1"/>
  <c r="BS75" i="1"/>
  <c r="BR75" i="1"/>
  <c r="BN75" i="1"/>
  <c r="BK75" i="1"/>
  <c r="Z75" i="1"/>
  <c r="BD75" i="1"/>
  <c r="T75" i="1"/>
  <c r="AY75" i="1"/>
  <c r="AP75" i="1"/>
  <c r="AB75" i="1"/>
  <c r="AM75" i="1"/>
  <c r="M75" i="1"/>
  <c r="AH75" i="1"/>
  <c r="BZ75" i="1"/>
  <c r="AF75" i="1"/>
  <c r="AE75" i="1"/>
  <c r="AD75" i="1"/>
  <c r="AA75" i="1"/>
  <c r="Y75" i="1"/>
  <c r="W75" i="1"/>
  <c r="V75" i="1"/>
  <c r="U75" i="1"/>
  <c r="S75" i="1"/>
  <c r="N75" i="1"/>
  <c r="L75" i="1"/>
  <c r="K75" i="1"/>
  <c r="CG74" i="1"/>
  <c r="CE74" i="1"/>
  <c r="CD74" i="1"/>
  <c r="CC74" i="1"/>
  <c r="BY74" i="1"/>
  <c r="BV74" i="1"/>
  <c r="BT74" i="1"/>
  <c r="BS74" i="1"/>
  <c r="BR74" i="1"/>
  <c r="BN74" i="1"/>
  <c r="BK74" i="1"/>
  <c r="Z74" i="1"/>
  <c r="BD74" i="1"/>
  <c r="T74" i="1"/>
  <c r="AY74" i="1"/>
  <c r="AP74" i="1"/>
  <c r="BU74" i="1"/>
  <c r="AM74" i="1"/>
  <c r="M74" i="1"/>
  <c r="AH74" i="1"/>
  <c r="BZ74" i="1"/>
  <c r="AF74" i="1"/>
  <c r="AE74" i="1"/>
  <c r="AD74" i="1"/>
  <c r="AA74" i="1"/>
  <c r="Y74" i="1"/>
  <c r="W74" i="1"/>
  <c r="V74" i="1"/>
  <c r="U74" i="1"/>
  <c r="S74" i="1"/>
  <c r="N74" i="1"/>
  <c r="L74" i="1"/>
  <c r="K74" i="1"/>
  <c r="CG73" i="1"/>
  <c r="CE73" i="1"/>
  <c r="CD73" i="1"/>
  <c r="CC73" i="1"/>
  <c r="BY73" i="1"/>
  <c r="BV73" i="1"/>
  <c r="BT73" i="1"/>
  <c r="BS73" i="1"/>
  <c r="BR73" i="1"/>
  <c r="BN73" i="1"/>
  <c r="BK73" i="1"/>
  <c r="BD73" i="1"/>
  <c r="T73" i="1"/>
  <c r="AY73" i="1"/>
  <c r="AP73" i="1"/>
  <c r="BU73" i="1"/>
  <c r="AM73" i="1"/>
  <c r="I73" i="1"/>
  <c r="AH73" i="1"/>
  <c r="BO73" i="1"/>
  <c r="AF73" i="1"/>
  <c r="AE73" i="1"/>
  <c r="AD73" i="1"/>
  <c r="AA73" i="1"/>
  <c r="Y73" i="1"/>
  <c r="W73" i="1"/>
  <c r="V73" i="1"/>
  <c r="U73" i="1"/>
  <c r="S73" i="1"/>
  <c r="N73" i="1"/>
  <c r="L73" i="1"/>
  <c r="K73" i="1"/>
  <c r="CG72" i="1"/>
  <c r="CE72" i="1"/>
  <c r="CD72" i="1"/>
  <c r="CC72" i="1"/>
  <c r="BY72" i="1"/>
  <c r="BV72" i="1"/>
  <c r="BT72" i="1"/>
  <c r="BS72" i="1"/>
  <c r="BR72" i="1"/>
  <c r="BN72" i="1"/>
  <c r="BK72" i="1"/>
  <c r="X72" i="1"/>
  <c r="BD72" i="1"/>
  <c r="T72" i="1"/>
  <c r="AY72" i="1"/>
  <c r="AP72" i="1"/>
  <c r="AB72" i="1"/>
  <c r="AM72" i="1"/>
  <c r="CB72" i="1"/>
  <c r="AH72" i="1"/>
  <c r="BZ72" i="1"/>
  <c r="AF72" i="1"/>
  <c r="AE72" i="1"/>
  <c r="AD72" i="1"/>
  <c r="AA72" i="1"/>
  <c r="Y72" i="1"/>
  <c r="W72" i="1"/>
  <c r="V72" i="1"/>
  <c r="U72" i="1"/>
  <c r="S72" i="1"/>
  <c r="N72" i="1"/>
  <c r="L72" i="1"/>
  <c r="K72" i="1"/>
  <c r="CG71" i="1"/>
  <c r="CE71" i="1"/>
  <c r="CD71" i="1"/>
  <c r="CC71" i="1"/>
  <c r="BY71" i="1"/>
  <c r="BV71" i="1"/>
  <c r="BT71" i="1"/>
  <c r="BS71" i="1"/>
  <c r="BR71" i="1"/>
  <c r="BN71" i="1"/>
  <c r="BK71" i="1"/>
  <c r="Z71" i="1"/>
  <c r="BD71" i="1"/>
  <c r="T71" i="1"/>
  <c r="AY71" i="1"/>
  <c r="AP71" i="1"/>
  <c r="BU71" i="1"/>
  <c r="AM71" i="1"/>
  <c r="BQ71" i="1"/>
  <c r="AH71" i="1"/>
  <c r="Q71" i="1"/>
  <c r="AF71" i="1"/>
  <c r="AE71" i="1"/>
  <c r="AD71" i="1"/>
  <c r="AA71" i="1"/>
  <c r="Y71" i="1"/>
  <c r="W71" i="1"/>
  <c r="V71" i="1"/>
  <c r="U71" i="1"/>
  <c r="S71" i="1"/>
  <c r="N71" i="1"/>
  <c r="L71" i="1"/>
  <c r="K71" i="1"/>
  <c r="CG70" i="1"/>
  <c r="CE70" i="1"/>
  <c r="CD70" i="1"/>
  <c r="CC70" i="1"/>
  <c r="BY70" i="1"/>
  <c r="BV70" i="1"/>
  <c r="BT70" i="1"/>
  <c r="BS70" i="1"/>
  <c r="BR70" i="1"/>
  <c r="BN70" i="1"/>
  <c r="BK70" i="1"/>
  <c r="Z70" i="1"/>
  <c r="BD70" i="1"/>
  <c r="T70" i="1"/>
  <c r="AY70" i="1"/>
  <c r="AP70" i="1"/>
  <c r="CF70" i="1"/>
  <c r="AM70" i="1"/>
  <c r="BQ70" i="1"/>
  <c r="AH70" i="1"/>
  <c r="BO70" i="1"/>
  <c r="AF70" i="1"/>
  <c r="AE70" i="1"/>
  <c r="AD70" i="1"/>
  <c r="AA70" i="1"/>
  <c r="Y70" i="1"/>
  <c r="W70" i="1"/>
  <c r="V70" i="1"/>
  <c r="U70" i="1"/>
  <c r="S70" i="1"/>
  <c r="N70" i="1"/>
  <c r="L70" i="1"/>
  <c r="K70" i="1"/>
  <c r="CG69" i="1"/>
  <c r="CE69" i="1"/>
  <c r="CD69" i="1"/>
  <c r="CC69" i="1"/>
  <c r="BY69" i="1"/>
  <c r="BV69" i="1"/>
  <c r="BT69" i="1"/>
  <c r="BS69" i="1"/>
  <c r="BR69" i="1"/>
  <c r="BN69" i="1"/>
  <c r="BK69" i="1"/>
  <c r="Z69" i="1"/>
  <c r="BD69" i="1"/>
  <c r="T69" i="1"/>
  <c r="AY69" i="1"/>
  <c r="AP69" i="1"/>
  <c r="AM69" i="1"/>
  <c r="CB69" i="1"/>
  <c r="AH69" i="1"/>
  <c r="BO69" i="1"/>
  <c r="AF69" i="1"/>
  <c r="AE69" i="1"/>
  <c r="AD69" i="1"/>
  <c r="AA69" i="1"/>
  <c r="Y69" i="1"/>
  <c r="W69" i="1"/>
  <c r="V69" i="1"/>
  <c r="U69" i="1"/>
  <c r="S69" i="1"/>
  <c r="N69" i="1"/>
  <c r="L69" i="1"/>
  <c r="K69" i="1"/>
  <c r="CG68" i="1"/>
  <c r="CE68" i="1"/>
  <c r="CD68" i="1"/>
  <c r="CC68" i="1"/>
  <c r="BY68" i="1"/>
  <c r="BV68" i="1"/>
  <c r="BT68" i="1"/>
  <c r="BS68" i="1"/>
  <c r="BR68" i="1"/>
  <c r="BN68" i="1"/>
  <c r="BK68" i="1"/>
  <c r="BD68" i="1"/>
  <c r="T68" i="1"/>
  <c r="AY68" i="1"/>
  <c r="AP68" i="1"/>
  <c r="AM68" i="1"/>
  <c r="J68" i="1"/>
  <c r="AH68" i="1"/>
  <c r="BZ68" i="1"/>
  <c r="AF68" i="1"/>
  <c r="AE68" i="1"/>
  <c r="AD68" i="1"/>
  <c r="AA68" i="1"/>
  <c r="Y68" i="1"/>
  <c r="W68" i="1"/>
  <c r="V68" i="1"/>
  <c r="U68" i="1"/>
  <c r="S68" i="1"/>
  <c r="N68" i="1"/>
  <c r="L68" i="1"/>
  <c r="K68" i="1"/>
  <c r="CG67" i="1"/>
  <c r="CE67" i="1"/>
  <c r="CD67" i="1"/>
  <c r="CC67" i="1"/>
  <c r="BY67" i="1"/>
  <c r="BV67" i="1"/>
  <c r="BT67" i="1"/>
  <c r="BS67" i="1"/>
  <c r="BR67" i="1"/>
  <c r="BN67" i="1"/>
  <c r="BK67" i="1"/>
  <c r="BD67" i="1"/>
  <c r="T67" i="1"/>
  <c r="AY67" i="1"/>
  <c r="AP67" i="1"/>
  <c r="CF67" i="1"/>
  <c r="AM67" i="1"/>
  <c r="I67" i="1"/>
  <c r="AH67" i="1"/>
  <c r="BO67" i="1"/>
  <c r="AF67" i="1"/>
  <c r="AE67" i="1"/>
  <c r="AD67" i="1"/>
  <c r="AA67" i="1"/>
  <c r="Y67" i="1"/>
  <c r="W67" i="1"/>
  <c r="V67" i="1"/>
  <c r="U67" i="1"/>
  <c r="S67" i="1"/>
  <c r="N67" i="1"/>
  <c r="L67" i="1"/>
  <c r="K67" i="1"/>
  <c r="CG66" i="1"/>
  <c r="CE66" i="1"/>
  <c r="CD66" i="1"/>
  <c r="CC66" i="1"/>
  <c r="BY66" i="1"/>
  <c r="BV66" i="1"/>
  <c r="BT66" i="1"/>
  <c r="BS66" i="1"/>
  <c r="BR66" i="1"/>
  <c r="BN66" i="1"/>
  <c r="BK66" i="1"/>
  <c r="X66" i="1"/>
  <c r="BD66" i="1"/>
  <c r="T66" i="1"/>
  <c r="AY66" i="1"/>
  <c r="AP66" i="1"/>
  <c r="BU66" i="1"/>
  <c r="AM66" i="1"/>
  <c r="BQ66" i="1"/>
  <c r="AH66" i="1"/>
  <c r="BZ66" i="1"/>
  <c r="AF66" i="1"/>
  <c r="AE66" i="1"/>
  <c r="AD66" i="1"/>
  <c r="AA66" i="1"/>
  <c r="Y66" i="1"/>
  <c r="W66" i="1"/>
  <c r="V66" i="1"/>
  <c r="U66" i="1"/>
  <c r="S66" i="1"/>
  <c r="N66" i="1"/>
  <c r="L66" i="1"/>
  <c r="K66" i="1"/>
  <c r="CG65" i="1"/>
  <c r="CE65" i="1"/>
  <c r="CD65" i="1"/>
  <c r="CC65" i="1"/>
  <c r="BY65" i="1"/>
  <c r="BV65" i="1"/>
  <c r="BT65" i="1"/>
  <c r="BS65" i="1"/>
  <c r="BR65" i="1"/>
  <c r="BN65" i="1"/>
  <c r="BK65" i="1"/>
  <c r="Z65" i="1"/>
  <c r="BD65" i="1"/>
  <c r="T65" i="1"/>
  <c r="AY65" i="1"/>
  <c r="AP65" i="1"/>
  <c r="AM65" i="1"/>
  <c r="M65" i="1"/>
  <c r="AH65" i="1"/>
  <c r="BZ65" i="1"/>
  <c r="AF65" i="1"/>
  <c r="AE65" i="1"/>
  <c r="AD65" i="1"/>
  <c r="AA65" i="1"/>
  <c r="Y65" i="1"/>
  <c r="W65" i="1"/>
  <c r="V65" i="1"/>
  <c r="U65" i="1"/>
  <c r="S65" i="1"/>
  <c r="N65" i="1"/>
  <c r="L65" i="1"/>
  <c r="K65" i="1"/>
  <c r="CG64" i="1"/>
  <c r="CE64" i="1"/>
  <c r="CD64" i="1"/>
  <c r="CC64" i="1"/>
  <c r="BY64" i="1"/>
  <c r="BV64" i="1"/>
  <c r="BT64" i="1"/>
  <c r="BS64" i="1"/>
  <c r="BR64" i="1"/>
  <c r="BN64" i="1"/>
  <c r="BK64" i="1"/>
  <c r="BD64" i="1"/>
  <c r="T64" i="1"/>
  <c r="AY64" i="1"/>
  <c r="AP64" i="1"/>
  <c r="BU64" i="1"/>
  <c r="AM64" i="1"/>
  <c r="M64" i="1"/>
  <c r="AH64" i="1"/>
  <c r="BO64" i="1"/>
  <c r="AF64" i="1"/>
  <c r="AE64" i="1"/>
  <c r="AD64" i="1"/>
  <c r="AA64" i="1"/>
  <c r="Y64" i="1"/>
  <c r="W64" i="1"/>
  <c r="V64" i="1"/>
  <c r="U64" i="1"/>
  <c r="S64" i="1"/>
  <c r="N64" i="1"/>
  <c r="L64" i="1"/>
  <c r="K64" i="1"/>
  <c r="CG63" i="1"/>
  <c r="CE63" i="1"/>
  <c r="CD63" i="1"/>
  <c r="CC63" i="1"/>
  <c r="BY63" i="1"/>
  <c r="BV63" i="1"/>
  <c r="BT63" i="1"/>
  <c r="BS63" i="1"/>
  <c r="BR63" i="1"/>
  <c r="BN63" i="1"/>
  <c r="BK63" i="1"/>
  <c r="Z63" i="1"/>
  <c r="BD63" i="1"/>
  <c r="T63" i="1"/>
  <c r="AY63" i="1"/>
  <c r="AP63" i="1"/>
  <c r="BU63" i="1"/>
  <c r="AM63" i="1"/>
  <c r="M63" i="1"/>
  <c r="AH63" i="1"/>
  <c r="Q63" i="1"/>
  <c r="AF63" i="1"/>
  <c r="AE63" i="1"/>
  <c r="AD63" i="1"/>
  <c r="AA63" i="1"/>
  <c r="Y63" i="1"/>
  <c r="W63" i="1"/>
  <c r="V63" i="1"/>
  <c r="U63" i="1"/>
  <c r="S63" i="1"/>
  <c r="N63" i="1"/>
  <c r="L63" i="1"/>
  <c r="K63" i="1"/>
  <c r="CG62" i="1"/>
  <c r="CE62" i="1"/>
  <c r="CD62" i="1"/>
  <c r="CC62" i="1"/>
  <c r="BY62" i="1"/>
  <c r="BV62" i="1"/>
  <c r="BT62" i="1"/>
  <c r="BS62" i="1"/>
  <c r="BR62" i="1"/>
  <c r="BN62" i="1"/>
  <c r="BK62" i="1"/>
  <c r="Z62" i="1"/>
  <c r="BD62" i="1"/>
  <c r="T62" i="1"/>
  <c r="AY62" i="1"/>
  <c r="AP62" i="1"/>
  <c r="AC62" i="1"/>
  <c r="AM62" i="1"/>
  <c r="I62" i="1"/>
  <c r="AH62" i="1"/>
  <c r="BZ62" i="1"/>
  <c r="AF62" i="1"/>
  <c r="AE62" i="1"/>
  <c r="AD62" i="1"/>
  <c r="AA62" i="1"/>
  <c r="Y62" i="1"/>
  <c r="W62" i="1"/>
  <c r="V62" i="1"/>
  <c r="U62" i="1"/>
  <c r="S62" i="1"/>
  <c r="N62" i="1"/>
  <c r="L62" i="1"/>
  <c r="K62" i="1"/>
  <c r="CG61" i="1"/>
  <c r="CE61" i="1"/>
  <c r="CD61" i="1"/>
  <c r="CC61" i="1"/>
  <c r="BY61" i="1"/>
  <c r="BV61" i="1"/>
  <c r="BT61" i="1"/>
  <c r="BS61" i="1"/>
  <c r="BR61" i="1"/>
  <c r="BN61" i="1"/>
  <c r="BK61" i="1"/>
  <c r="Z61" i="1"/>
  <c r="BD61" i="1"/>
  <c r="T61" i="1"/>
  <c r="AY61" i="1"/>
  <c r="AP61" i="1"/>
  <c r="AM61" i="1"/>
  <c r="BQ61" i="1"/>
  <c r="AH61" i="1"/>
  <c r="BZ61" i="1"/>
  <c r="AF61" i="1"/>
  <c r="AE61" i="1"/>
  <c r="AD61" i="1"/>
  <c r="AA61" i="1"/>
  <c r="Y61" i="1"/>
  <c r="W61" i="1"/>
  <c r="V61" i="1"/>
  <c r="U61" i="1"/>
  <c r="S61" i="1"/>
  <c r="N61" i="1"/>
  <c r="L61" i="1"/>
  <c r="K61" i="1"/>
  <c r="CG60" i="1"/>
  <c r="CE60" i="1"/>
  <c r="CD60" i="1"/>
  <c r="CC60" i="1"/>
  <c r="BY60" i="1"/>
  <c r="BV60" i="1"/>
  <c r="BT60" i="1"/>
  <c r="BS60" i="1"/>
  <c r="BR60" i="1"/>
  <c r="BN60" i="1"/>
  <c r="BK60" i="1"/>
  <c r="Z60" i="1"/>
  <c r="BD60" i="1"/>
  <c r="T60" i="1"/>
  <c r="AY60" i="1"/>
  <c r="AP60" i="1"/>
  <c r="BU60" i="1"/>
  <c r="AM60" i="1"/>
  <c r="M60" i="1"/>
  <c r="AH60" i="1"/>
  <c r="BO60" i="1"/>
  <c r="AF60" i="1"/>
  <c r="AE60" i="1"/>
  <c r="AD60" i="1"/>
  <c r="AA60" i="1"/>
  <c r="Y60" i="1"/>
  <c r="W60" i="1"/>
  <c r="V60" i="1"/>
  <c r="U60" i="1"/>
  <c r="S60" i="1"/>
  <c r="N60" i="1"/>
  <c r="L60" i="1"/>
  <c r="K60" i="1"/>
  <c r="CG59" i="1"/>
  <c r="CE59" i="1"/>
  <c r="CD59" i="1"/>
  <c r="CC59" i="1"/>
  <c r="BY59" i="1"/>
  <c r="BV59" i="1"/>
  <c r="BT59" i="1"/>
  <c r="BS59" i="1"/>
  <c r="BR59" i="1"/>
  <c r="BN59" i="1"/>
  <c r="BK59" i="1"/>
  <c r="BD59" i="1"/>
  <c r="T59" i="1"/>
  <c r="AY59" i="1"/>
  <c r="AP59" i="1"/>
  <c r="AC59" i="1"/>
  <c r="AM59" i="1"/>
  <c r="BQ59" i="1"/>
  <c r="AH59" i="1"/>
  <c r="BO59" i="1"/>
  <c r="AF59" i="1"/>
  <c r="AE59" i="1"/>
  <c r="AD59" i="1"/>
  <c r="AA59" i="1"/>
  <c r="Y59" i="1"/>
  <c r="W59" i="1"/>
  <c r="V59" i="1"/>
  <c r="U59" i="1"/>
  <c r="S59" i="1"/>
  <c r="N59" i="1"/>
  <c r="L59" i="1"/>
  <c r="K59" i="1"/>
  <c r="CG58" i="1"/>
  <c r="CE58" i="1"/>
  <c r="CD58" i="1"/>
  <c r="CC58" i="1"/>
  <c r="BY58" i="1"/>
  <c r="BV58" i="1"/>
  <c r="BT58" i="1"/>
  <c r="BS58" i="1"/>
  <c r="BR58" i="1"/>
  <c r="BN58" i="1"/>
  <c r="BK58" i="1"/>
  <c r="BD58" i="1"/>
  <c r="T58" i="1"/>
  <c r="AY58" i="1"/>
  <c r="AP58" i="1"/>
  <c r="AM58" i="1"/>
  <c r="J58" i="1"/>
  <c r="AH58" i="1"/>
  <c r="BO58" i="1"/>
  <c r="AF58" i="1"/>
  <c r="AE58" i="1"/>
  <c r="AD58" i="1"/>
  <c r="AA58" i="1"/>
  <c r="Y58" i="1"/>
  <c r="W58" i="1"/>
  <c r="V58" i="1"/>
  <c r="U58" i="1"/>
  <c r="S58" i="1"/>
  <c r="N58" i="1"/>
  <c r="L58" i="1"/>
  <c r="K58" i="1"/>
  <c r="CG57" i="1"/>
  <c r="CE57" i="1"/>
  <c r="CD57" i="1"/>
  <c r="CC57" i="1"/>
  <c r="BY57" i="1"/>
  <c r="BV57" i="1"/>
  <c r="BT57" i="1"/>
  <c r="BS57" i="1"/>
  <c r="BR57" i="1"/>
  <c r="BN57" i="1"/>
  <c r="BK57" i="1"/>
  <c r="Z57" i="1"/>
  <c r="BD57" i="1"/>
  <c r="T57" i="1"/>
  <c r="AY57" i="1"/>
  <c r="AP57" i="1"/>
  <c r="AM57" i="1"/>
  <c r="M57" i="1"/>
  <c r="AH57" i="1"/>
  <c r="BZ57" i="1"/>
  <c r="AF57" i="1"/>
  <c r="AE57" i="1"/>
  <c r="AD57" i="1"/>
  <c r="AA57" i="1"/>
  <c r="Y57" i="1"/>
  <c r="W57" i="1"/>
  <c r="V57" i="1"/>
  <c r="U57" i="1"/>
  <c r="S57" i="1"/>
  <c r="N57" i="1"/>
  <c r="L57" i="1"/>
  <c r="K57" i="1"/>
  <c r="CG56" i="1"/>
  <c r="CE56" i="1"/>
  <c r="CD56" i="1"/>
  <c r="CC56" i="1"/>
  <c r="BY56" i="1"/>
  <c r="BV56" i="1"/>
  <c r="BT56" i="1"/>
  <c r="BS56" i="1"/>
  <c r="BR56" i="1"/>
  <c r="BN56" i="1"/>
  <c r="BK56" i="1"/>
  <c r="Z56" i="1"/>
  <c r="BD56" i="1"/>
  <c r="T56" i="1"/>
  <c r="AY56" i="1"/>
  <c r="AP56" i="1"/>
  <c r="AM56" i="1"/>
  <c r="M56" i="1"/>
  <c r="AH56" i="1"/>
  <c r="AF56" i="1"/>
  <c r="AE56" i="1"/>
  <c r="AD56" i="1"/>
  <c r="AA56" i="1"/>
  <c r="Y56" i="1"/>
  <c r="W56" i="1"/>
  <c r="V56" i="1"/>
  <c r="U56" i="1"/>
  <c r="S56" i="1"/>
  <c r="N56" i="1"/>
  <c r="L56" i="1"/>
  <c r="K56" i="1"/>
  <c r="CG55" i="1"/>
  <c r="CE55" i="1"/>
  <c r="CD55" i="1"/>
  <c r="CC55" i="1"/>
  <c r="BY55" i="1"/>
  <c r="BV55" i="1"/>
  <c r="BT55" i="1"/>
  <c r="BS55" i="1"/>
  <c r="BR55" i="1"/>
  <c r="BN55" i="1"/>
  <c r="BK55" i="1"/>
  <c r="Z55" i="1"/>
  <c r="BD55" i="1"/>
  <c r="T55" i="1"/>
  <c r="AY55" i="1"/>
  <c r="AP55" i="1"/>
  <c r="AB55" i="1"/>
  <c r="AM55" i="1"/>
  <c r="M55" i="1"/>
  <c r="AH55" i="1"/>
  <c r="BO55" i="1"/>
  <c r="AF55" i="1"/>
  <c r="AE55" i="1"/>
  <c r="AD55" i="1"/>
  <c r="AA55" i="1"/>
  <c r="Y55" i="1"/>
  <c r="W55" i="1"/>
  <c r="V55" i="1"/>
  <c r="U55" i="1"/>
  <c r="S55" i="1"/>
  <c r="N55" i="1"/>
  <c r="L55" i="1"/>
  <c r="K55" i="1"/>
  <c r="CG54" i="1"/>
  <c r="CE54" i="1"/>
  <c r="CD54" i="1"/>
  <c r="CC54" i="1"/>
  <c r="BY54" i="1"/>
  <c r="BV54" i="1"/>
  <c r="BT54" i="1"/>
  <c r="BS54" i="1"/>
  <c r="BR54" i="1"/>
  <c r="BN54" i="1"/>
  <c r="BK54" i="1"/>
  <c r="Z54" i="1"/>
  <c r="BD54" i="1"/>
  <c r="T54" i="1"/>
  <c r="AY54" i="1"/>
  <c r="AP54" i="1"/>
  <c r="AM54" i="1"/>
  <c r="M54" i="1"/>
  <c r="AH54" i="1"/>
  <c r="BO54" i="1"/>
  <c r="AF54" i="1"/>
  <c r="AE54" i="1"/>
  <c r="AD54" i="1"/>
  <c r="AA54" i="1"/>
  <c r="Y54" i="1"/>
  <c r="W54" i="1"/>
  <c r="V54" i="1"/>
  <c r="U54" i="1"/>
  <c r="S54" i="1"/>
  <c r="N54" i="1"/>
  <c r="L54" i="1"/>
  <c r="K54" i="1"/>
  <c r="CG53" i="1"/>
  <c r="CE53" i="1"/>
  <c r="CD53" i="1"/>
  <c r="CC53" i="1"/>
  <c r="BY53" i="1"/>
  <c r="BV53" i="1"/>
  <c r="BT53" i="1"/>
  <c r="BS53" i="1"/>
  <c r="BR53" i="1"/>
  <c r="BN53" i="1"/>
  <c r="BK53" i="1"/>
  <c r="Z53" i="1"/>
  <c r="BD53" i="1"/>
  <c r="T53" i="1"/>
  <c r="AY53" i="1"/>
  <c r="AP53" i="1"/>
  <c r="AC53" i="1"/>
  <c r="AM53" i="1"/>
  <c r="CB53" i="1"/>
  <c r="AH53" i="1"/>
  <c r="BO53" i="1"/>
  <c r="AF53" i="1"/>
  <c r="AE53" i="1"/>
  <c r="AD53" i="1"/>
  <c r="AA53" i="1"/>
  <c r="Y53" i="1"/>
  <c r="W53" i="1"/>
  <c r="V53" i="1"/>
  <c r="U53" i="1"/>
  <c r="S53" i="1"/>
  <c r="N53" i="1"/>
  <c r="L53" i="1"/>
  <c r="K53" i="1"/>
  <c r="CG52" i="1"/>
  <c r="CE52" i="1"/>
  <c r="CD52" i="1"/>
  <c r="CC52" i="1"/>
  <c r="BY52" i="1"/>
  <c r="BV52" i="1"/>
  <c r="BT52" i="1"/>
  <c r="BS52" i="1"/>
  <c r="BR52" i="1"/>
  <c r="BN52" i="1"/>
  <c r="BK52" i="1"/>
  <c r="Z52" i="1"/>
  <c r="BD52" i="1"/>
  <c r="T52" i="1"/>
  <c r="AY52" i="1"/>
  <c r="AP52" i="1"/>
  <c r="AB52" i="1"/>
  <c r="AM52" i="1"/>
  <c r="M52" i="1"/>
  <c r="AH52" i="1"/>
  <c r="BO52" i="1"/>
  <c r="AF52" i="1"/>
  <c r="AE52" i="1"/>
  <c r="AD52" i="1"/>
  <c r="AA52" i="1"/>
  <c r="Y52" i="1"/>
  <c r="W52" i="1"/>
  <c r="V52" i="1"/>
  <c r="U52" i="1"/>
  <c r="S52" i="1"/>
  <c r="N52" i="1"/>
  <c r="L52" i="1"/>
  <c r="K52" i="1"/>
  <c r="CG51" i="1"/>
  <c r="CE51" i="1"/>
  <c r="CD51" i="1"/>
  <c r="CC51" i="1"/>
  <c r="BY51" i="1"/>
  <c r="BV51" i="1"/>
  <c r="BT51" i="1"/>
  <c r="BS51" i="1"/>
  <c r="BR51" i="1"/>
  <c r="BN51" i="1"/>
  <c r="BK51" i="1"/>
  <c r="BD51" i="1"/>
  <c r="T51" i="1"/>
  <c r="AY51" i="1"/>
  <c r="AP51" i="1"/>
  <c r="AM51" i="1"/>
  <c r="CB51" i="1"/>
  <c r="AH51" i="1"/>
  <c r="AF51" i="1"/>
  <c r="AE51" i="1"/>
  <c r="AD51" i="1"/>
  <c r="AA51" i="1"/>
  <c r="Y51" i="1"/>
  <c r="W51" i="1"/>
  <c r="V51" i="1"/>
  <c r="U51" i="1"/>
  <c r="S51" i="1"/>
  <c r="N51" i="1"/>
  <c r="L51" i="1"/>
  <c r="K51" i="1"/>
  <c r="CG50" i="1"/>
  <c r="CE50" i="1"/>
  <c r="CD50" i="1"/>
  <c r="CC50" i="1"/>
  <c r="BY50" i="1"/>
  <c r="BV50" i="1"/>
  <c r="BT50" i="1"/>
  <c r="BS50" i="1"/>
  <c r="BR50" i="1"/>
  <c r="BN50" i="1"/>
  <c r="BK50" i="1"/>
  <c r="Z50" i="1"/>
  <c r="BD50" i="1"/>
  <c r="T50" i="1"/>
  <c r="AY50" i="1"/>
  <c r="AP50" i="1"/>
  <c r="AC50" i="1"/>
  <c r="AM50" i="1"/>
  <c r="BQ50" i="1"/>
  <c r="AH50" i="1"/>
  <c r="BZ50" i="1"/>
  <c r="AF50" i="1"/>
  <c r="AE50" i="1"/>
  <c r="AD50" i="1"/>
  <c r="AA50" i="1"/>
  <c r="Y50" i="1"/>
  <c r="W50" i="1"/>
  <c r="V50" i="1"/>
  <c r="U50" i="1"/>
  <c r="S50" i="1"/>
  <c r="N50" i="1"/>
  <c r="L50" i="1"/>
  <c r="K50" i="1"/>
  <c r="CG49" i="1"/>
  <c r="CE49" i="1"/>
  <c r="CD49" i="1"/>
  <c r="CC49" i="1"/>
  <c r="BY49" i="1"/>
  <c r="BV49" i="1"/>
  <c r="BT49" i="1"/>
  <c r="BS49" i="1"/>
  <c r="BR49" i="1"/>
  <c r="BN49" i="1"/>
  <c r="BK49" i="1"/>
  <c r="Z49" i="1"/>
  <c r="BD49" i="1"/>
  <c r="T49" i="1"/>
  <c r="AY49" i="1"/>
  <c r="AP49" i="1"/>
  <c r="BU49" i="1"/>
  <c r="AM49" i="1"/>
  <c r="CB49" i="1"/>
  <c r="AH49" i="1"/>
  <c r="BZ49" i="1"/>
  <c r="AF49" i="1"/>
  <c r="AE49" i="1"/>
  <c r="AD49" i="1"/>
  <c r="AA49" i="1"/>
  <c r="Y49" i="1"/>
  <c r="W49" i="1"/>
  <c r="V49" i="1"/>
  <c r="U49" i="1"/>
  <c r="S49" i="1"/>
  <c r="N49" i="1"/>
  <c r="L49" i="1"/>
  <c r="K49" i="1"/>
  <c r="CG48" i="1"/>
  <c r="CE48" i="1"/>
  <c r="CD48" i="1"/>
  <c r="CC48" i="1"/>
  <c r="BY48" i="1"/>
  <c r="BV48" i="1"/>
  <c r="BT48" i="1"/>
  <c r="BS48" i="1"/>
  <c r="BR48" i="1"/>
  <c r="BN48" i="1"/>
  <c r="BK48" i="1"/>
  <c r="BD48" i="1"/>
  <c r="T48" i="1"/>
  <c r="AY48" i="1"/>
  <c r="AP48" i="1"/>
  <c r="AB48" i="1"/>
  <c r="AM48" i="1"/>
  <c r="BQ48" i="1"/>
  <c r="AH48" i="1"/>
  <c r="BZ48" i="1"/>
  <c r="AF48" i="1"/>
  <c r="AE48" i="1"/>
  <c r="AD48" i="1"/>
  <c r="AA48" i="1"/>
  <c r="Y48" i="1"/>
  <c r="W48" i="1"/>
  <c r="V48" i="1"/>
  <c r="U48" i="1"/>
  <c r="S48" i="1"/>
  <c r="N48" i="1"/>
  <c r="L48" i="1"/>
  <c r="K48" i="1"/>
  <c r="CG47" i="1"/>
  <c r="CE47" i="1"/>
  <c r="CD47" i="1"/>
  <c r="CC47" i="1"/>
  <c r="BY47" i="1"/>
  <c r="BV47" i="1"/>
  <c r="BT47" i="1"/>
  <c r="BS47" i="1"/>
  <c r="BR47" i="1"/>
  <c r="BN47" i="1"/>
  <c r="BK47" i="1"/>
  <c r="Z47" i="1"/>
  <c r="BD47" i="1"/>
  <c r="T47" i="1"/>
  <c r="AY47" i="1"/>
  <c r="AP47" i="1"/>
  <c r="CF47" i="1"/>
  <c r="AM47" i="1"/>
  <c r="CB47" i="1"/>
  <c r="AH47" i="1"/>
  <c r="AF47" i="1"/>
  <c r="AE47" i="1"/>
  <c r="AD47" i="1"/>
  <c r="AA47" i="1"/>
  <c r="Y47" i="1"/>
  <c r="W47" i="1"/>
  <c r="V47" i="1"/>
  <c r="U47" i="1"/>
  <c r="S47" i="1"/>
  <c r="N47" i="1"/>
  <c r="L47" i="1"/>
  <c r="K47" i="1"/>
  <c r="CG46" i="1"/>
  <c r="CE46" i="1"/>
  <c r="CD46" i="1"/>
  <c r="CC46" i="1"/>
  <c r="BY46" i="1"/>
  <c r="BV46" i="1"/>
  <c r="BT46" i="1"/>
  <c r="BS46" i="1"/>
  <c r="BR46" i="1"/>
  <c r="BN46" i="1"/>
  <c r="BK46" i="1"/>
  <c r="BD46" i="1"/>
  <c r="T46" i="1"/>
  <c r="AY46" i="1"/>
  <c r="AP46" i="1"/>
  <c r="AC46" i="1"/>
  <c r="AM46" i="1"/>
  <c r="I46" i="1"/>
  <c r="AH46" i="1"/>
  <c r="BZ46" i="1"/>
  <c r="AF46" i="1"/>
  <c r="AE46" i="1"/>
  <c r="AD46" i="1"/>
  <c r="AA46" i="1"/>
  <c r="Y46" i="1"/>
  <c r="W46" i="1"/>
  <c r="V46" i="1"/>
  <c r="U46" i="1"/>
  <c r="S46" i="1"/>
  <c r="N46" i="1"/>
  <c r="L46" i="1"/>
  <c r="K46" i="1"/>
  <c r="CG45" i="1"/>
  <c r="CE45" i="1"/>
  <c r="CD45" i="1"/>
  <c r="CC45" i="1"/>
  <c r="BY45" i="1"/>
  <c r="BV45" i="1"/>
  <c r="BT45" i="1"/>
  <c r="BS45" i="1"/>
  <c r="BR45" i="1"/>
  <c r="BN45" i="1"/>
  <c r="BK45" i="1"/>
  <c r="BD45" i="1"/>
  <c r="T45" i="1"/>
  <c r="AY45" i="1"/>
  <c r="AP45" i="1"/>
  <c r="CF45" i="1"/>
  <c r="AM45" i="1"/>
  <c r="BQ45" i="1"/>
  <c r="AH45" i="1"/>
  <c r="BO45" i="1"/>
  <c r="AF45" i="1"/>
  <c r="AE45" i="1"/>
  <c r="AD45" i="1"/>
  <c r="AA45" i="1"/>
  <c r="Y45" i="1"/>
  <c r="W45" i="1"/>
  <c r="V45" i="1"/>
  <c r="U45" i="1"/>
  <c r="S45" i="1"/>
  <c r="N45" i="1"/>
  <c r="L45" i="1"/>
  <c r="K45" i="1"/>
  <c r="CG44" i="1"/>
  <c r="CE44" i="1"/>
  <c r="CD44" i="1"/>
  <c r="CC44" i="1"/>
  <c r="BY44" i="1"/>
  <c r="BV44" i="1"/>
  <c r="BT44" i="1"/>
  <c r="BS44" i="1"/>
  <c r="BR44" i="1"/>
  <c r="BN44" i="1"/>
  <c r="BK44" i="1"/>
  <c r="Z44" i="1"/>
  <c r="BD44" i="1"/>
  <c r="T44" i="1"/>
  <c r="AY44" i="1"/>
  <c r="AP44" i="1"/>
  <c r="AC44" i="1"/>
  <c r="AM44" i="1"/>
  <c r="J44" i="1"/>
  <c r="AH44" i="1"/>
  <c r="AF44" i="1"/>
  <c r="AE44" i="1"/>
  <c r="AD44" i="1"/>
  <c r="AA44" i="1"/>
  <c r="Y44" i="1"/>
  <c r="W44" i="1"/>
  <c r="V44" i="1"/>
  <c r="U44" i="1"/>
  <c r="S44" i="1"/>
  <c r="N44" i="1"/>
  <c r="L44" i="1"/>
  <c r="K44" i="1"/>
  <c r="CG43" i="1"/>
  <c r="CE43" i="1"/>
  <c r="CD43" i="1"/>
  <c r="CC43" i="1"/>
  <c r="BY43" i="1"/>
  <c r="BV43" i="1"/>
  <c r="BT43" i="1"/>
  <c r="BS43" i="1"/>
  <c r="BR43" i="1"/>
  <c r="BN43" i="1"/>
  <c r="BK43" i="1"/>
  <c r="BD43" i="1"/>
  <c r="T43" i="1"/>
  <c r="AY43" i="1"/>
  <c r="AP43" i="1"/>
  <c r="CF43" i="1"/>
  <c r="AM43" i="1"/>
  <c r="CB43" i="1"/>
  <c r="AH43" i="1"/>
  <c r="AF43" i="1"/>
  <c r="AE43" i="1"/>
  <c r="AD43" i="1"/>
  <c r="AA43" i="1"/>
  <c r="Y43" i="1"/>
  <c r="W43" i="1"/>
  <c r="V43" i="1"/>
  <c r="U43" i="1"/>
  <c r="S43" i="1"/>
  <c r="N43" i="1"/>
  <c r="L43" i="1"/>
  <c r="K43" i="1"/>
  <c r="CG42" i="1"/>
  <c r="CE42" i="1"/>
  <c r="CD42" i="1"/>
  <c r="CC42" i="1"/>
  <c r="BY42" i="1"/>
  <c r="BV42" i="1"/>
  <c r="BT42" i="1"/>
  <c r="BS42" i="1"/>
  <c r="BR42" i="1"/>
  <c r="BN42" i="1"/>
  <c r="BK42" i="1"/>
  <c r="BD42" i="1"/>
  <c r="T42" i="1"/>
  <c r="AY42" i="1"/>
  <c r="AP42" i="1"/>
  <c r="AC42" i="1"/>
  <c r="AM42" i="1"/>
  <c r="J42" i="1"/>
  <c r="AH42" i="1"/>
  <c r="AF42" i="1"/>
  <c r="AE42" i="1"/>
  <c r="AD42" i="1"/>
  <c r="AA42" i="1"/>
  <c r="Y42" i="1"/>
  <c r="W42" i="1"/>
  <c r="V42" i="1"/>
  <c r="U42" i="1"/>
  <c r="S42" i="1"/>
  <c r="N42" i="1"/>
  <c r="L42" i="1"/>
  <c r="K42" i="1"/>
  <c r="CG41" i="1"/>
  <c r="CE41" i="1"/>
  <c r="CD41" i="1"/>
  <c r="CC41" i="1"/>
  <c r="BY41" i="1"/>
  <c r="BV41" i="1"/>
  <c r="BT41" i="1"/>
  <c r="BS41" i="1"/>
  <c r="BR41" i="1"/>
  <c r="BN41" i="1"/>
  <c r="BK41" i="1"/>
  <c r="Z41" i="1"/>
  <c r="BD41" i="1"/>
  <c r="T41" i="1"/>
  <c r="AY41" i="1"/>
  <c r="AP41" i="1"/>
  <c r="CF41" i="1"/>
  <c r="AM41" i="1"/>
  <c r="CB41" i="1"/>
  <c r="AH41" i="1"/>
  <c r="BO41" i="1"/>
  <c r="AF41" i="1"/>
  <c r="AE41" i="1"/>
  <c r="AD41" i="1"/>
  <c r="AA41" i="1"/>
  <c r="Y41" i="1"/>
  <c r="W41" i="1"/>
  <c r="V41" i="1"/>
  <c r="U41" i="1"/>
  <c r="S41" i="1"/>
  <c r="N41" i="1"/>
  <c r="L41" i="1"/>
  <c r="K41" i="1"/>
  <c r="CG40" i="1"/>
  <c r="CE40" i="1"/>
  <c r="CD40" i="1"/>
  <c r="CC40" i="1"/>
  <c r="BY40" i="1"/>
  <c r="BV40" i="1"/>
  <c r="BT40" i="1"/>
  <c r="BS40" i="1"/>
  <c r="BR40" i="1"/>
  <c r="BN40" i="1"/>
  <c r="BK40" i="1"/>
  <c r="Z40" i="1"/>
  <c r="BD40" i="1"/>
  <c r="T40" i="1"/>
  <c r="AY40" i="1"/>
  <c r="AP40" i="1"/>
  <c r="CF40" i="1"/>
  <c r="AM40" i="1"/>
  <c r="J40" i="1"/>
  <c r="AH40" i="1"/>
  <c r="Q40" i="1"/>
  <c r="AF40" i="1"/>
  <c r="AE40" i="1"/>
  <c r="AD40" i="1"/>
  <c r="AA40" i="1"/>
  <c r="Y40" i="1"/>
  <c r="W40" i="1"/>
  <c r="V40" i="1"/>
  <c r="U40" i="1"/>
  <c r="S40" i="1"/>
  <c r="N40" i="1"/>
  <c r="L40" i="1"/>
  <c r="K40" i="1"/>
  <c r="CG39" i="1"/>
  <c r="CE39" i="1"/>
  <c r="CD39" i="1"/>
  <c r="CC39" i="1"/>
  <c r="BY39" i="1"/>
  <c r="BV39" i="1"/>
  <c r="BT39" i="1"/>
  <c r="BS39" i="1"/>
  <c r="BR39" i="1"/>
  <c r="BN39" i="1"/>
  <c r="BK39" i="1"/>
  <c r="X39" i="1"/>
  <c r="BD39" i="1"/>
  <c r="T39" i="1"/>
  <c r="AY39" i="1"/>
  <c r="AP39" i="1"/>
  <c r="CF39" i="1"/>
  <c r="AM39" i="1"/>
  <c r="J39" i="1"/>
  <c r="AH39" i="1"/>
  <c r="BO39" i="1"/>
  <c r="AF39" i="1"/>
  <c r="AE39" i="1"/>
  <c r="AD39" i="1"/>
  <c r="AA39" i="1"/>
  <c r="Y39" i="1"/>
  <c r="W39" i="1"/>
  <c r="V39" i="1"/>
  <c r="U39" i="1"/>
  <c r="S39" i="1"/>
  <c r="N39" i="1"/>
  <c r="L39" i="1"/>
  <c r="K39" i="1"/>
  <c r="CG38" i="1"/>
  <c r="CE38" i="1"/>
  <c r="CD38" i="1"/>
  <c r="CC38" i="1"/>
  <c r="BY38" i="1"/>
  <c r="BV38" i="1"/>
  <c r="BT38" i="1"/>
  <c r="BS38" i="1"/>
  <c r="BR38" i="1"/>
  <c r="BN38" i="1"/>
  <c r="BK38" i="1"/>
  <c r="X38" i="1"/>
  <c r="BD38" i="1"/>
  <c r="T38" i="1"/>
  <c r="AY38" i="1"/>
  <c r="AP38" i="1"/>
  <c r="AM38" i="1"/>
  <c r="I38" i="1"/>
  <c r="AH38" i="1"/>
  <c r="BZ38" i="1"/>
  <c r="AF38" i="1"/>
  <c r="AE38" i="1"/>
  <c r="AD38" i="1"/>
  <c r="AA38" i="1"/>
  <c r="Y38" i="1"/>
  <c r="W38" i="1"/>
  <c r="V38" i="1"/>
  <c r="U38" i="1"/>
  <c r="S38" i="1"/>
  <c r="N38" i="1"/>
  <c r="L38" i="1"/>
  <c r="K38" i="1"/>
  <c r="CG37" i="1"/>
  <c r="CE37" i="1"/>
  <c r="CD37" i="1"/>
  <c r="CC37" i="1"/>
  <c r="BY37" i="1"/>
  <c r="BV37" i="1"/>
  <c r="BT37" i="1"/>
  <c r="BS37" i="1"/>
  <c r="BR37" i="1"/>
  <c r="BN37" i="1"/>
  <c r="BK37" i="1"/>
  <c r="X37" i="1"/>
  <c r="BD37" i="1"/>
  <c r="T37" i="1"/>
  <c r="AY37" i="1"/>
  <c r="AP37" i="1"/>
  <c r="AM37" i="1"/>
  <c r="J37" i="1"/>
  <c r="AH37" i="1"/>
  <c r="BO37" i="1"/>
  <c r="AF37" i="1"/>
  <c r="AE37" i="1"/>
  <c r="AD37" i="1"/>
  <c r="AA37" i="1"/>
  <c r="Y37" i="1"/>
  <c r="W37" i="1"/>
  <c r="V37" i="1"/>
  <c r="U37" i="1"/>
  <c r="S37" i="1"/>
  <c r="N37" i="1"/>
  <c r="L37" i="1"/>
  <c r="K37" i="1"/>
  <c r="CG36" i="1"/>
  <c r="CE36" i="1"/>
  <c r="CD36" i="1"/>
  <c r="CC36" i="1"/>
  <c r="BY36" i="1"/>
  <c r="BV36" i="1"/>
  <c r="BT36" i="1"/>
  <c r="BS36" i="1"/>
  <c r="BR36" i="1"/>
  <c r="BN36" i="1"/>
  <c r="BK36" i="1"/>
  <c r="BD36" i="1"/>
  <c r="T36" i="1"/>
  <c r="AY36" i="1"/>
  <c r="AP36" i="1"/>
  <c r="CF36" i="1"/>
  <c r="AM36" i="1"/>
  <c r="BQ36" i="1"/>
  <c r="AH36" i="1"/>
  <c r="AF36" i="1"/>
  <c r="AE36" i="1"/>
  <c r="AD36" i="1"/>
  <c r="AA36" i="1"/>
  <c r="Y36" i="1"/>
  <c r="W36" i="1"/>
  <c r="V36" i="1"/>
  <c r="U36" i="1"/>
  <c r="S36" i="1"/>
  <c r="N36" i="1"/>
  <c r="L36" i="1"/>
  <c r="K36" i="1"/>
  <c r="CG35" i="1"/>
  <c r="CE35" i="1"/>
  <c r="CD35" i="1"/>
  <c r="CC35" i="1"/>
  <c r="BY35" i="1"/>
  <c r="BV35" i="1"/>
  <c r="BT35" i="1"/>
  <c r="BS35" i="1"/>
  <c r="BR35" i="1"/>
  <c r="BN35" i="1"/>
  <c r="BK35" i="1"/>
  <c r="Z35" i="1"/>
  <c r="BD35" i="1"/>
  <c r="T35" i="1"/>
  <c r="AY35" i="1"/>
  <c r="AP35" i="1"/>
  <c r="CF35" i="1"/>
  <c r="AM35" i="1"/>
  <c r="I35" i="1"/>
  <c r="AH35" i="1"/>
  <c r="BZ35" i="1"/>
  <c r="AF35" i="1"/>
  <c r="AE35" i="1"/>
  <c r="AD35" i="1"/>
  <c r="AA35" i="1"/>
  <c r="Y35" i="1"/>
  <c r="W35" i="1"/>
  <c r="V35" i="1"/>
  <c r="U35" i="1"/>
  <c r="S35" i="1"/>
  <c r="N35" i="1"/>
  <c r="L35" i="1"/>
  <c r="K35" i="1"/>
  <c r="CG34" i="1"/>
  <c r="CE34" i="1"/>
  <c r="CD34" i="1"/>
  <c r="CC34" i="1"/>
  <c r="BY34" i="1"/>
  <c r="BV34" i="1"/>
  <c r="BT34" i="1"/>
  <c r="BS34" i="1"/>
  <c r="BR34" i="1"/>
  <c r="BN34" i="1"/>
  <c r="BK34" i="1"/>
  <c r="BD34" i="1"/>
  <c r="T34" i="1"/>
  <c r="AY34" i="1"/>
  <c r="AP34" i="1"/>
  <c r="CF34" i="1"/>
  <c r="AM34" i="1"/>
  <c r="J34" i="1"/>
  <c r="AH34" i="1"/>
  <c r="AF34" i="1"/>
  <c r="AE34" i="1"/>
  <c r="AD34" i="1"/>
  <c r="AA34" i="1"/>
  <c r="Y34" i="1"/>
  <c r="W34" i="1"/>
  <c r="V34" i="1"/>
  <c r="U34" i="1"/>
  <c r="S34" i="1"/>
  <c r="N34" i="1"/>
  <c r="L34" i="1"/>
  <c r="K34" i="1"/>
  <c r="CG33" i="1"/>
  <c r="CE33" i="1"/>
  <c r="CD33" i="1"/>
  <c r="CC33" i="1"/>
  <c r="BY33" i="1"/>
  <c r="BV33" i="1"/>
  <c r="BT33" i="1"/>
  <c r="BS33" i="1"/>
  <c r="BR33" i="1"/>
  <c r="BN33" i="1"/>
  <c r="BK33" i="1"/>
  <c r="Z33" i="1"/>
  <c r="BD33" i="1"/>
  <c r="T33" i="1"/>
  <c r="AY33" i="1"/>
  <c r="AP33" i="1"/>
  <c r="AM33" i="1"/>
  <c r="J33" i="1"/>
  <c r="AH33" i="1"/>
  <c r="Q33" i="1"/>
  <c r="AF33" i="1"/>
  <c r="AE33" i="1"/>
  <c r="AD33" i="1"/>
  <c r="AA33" i="1"/>
  <c r="Y33" i="1"/>
  <c r="W33" i="1"/>
  <c r="V33" i="1"/>
  <c r="U33" i="1"/>
  <c r="S33" i="1"/>
  <c r="N33" i="1"/>
  <c r="L33" i="1"/>
  <c r="K33" i="1"/>
  <c r="CG32" i="1"/>
  <c r="CE32" i="1"/>
  <c r="CD32" i="1"/>
  <c r="CC32" i="1"/>
  <c r="BY32" i="1"/>
  <c r="BV32" i="1"/>
  <c r="BT32" i="1"/>
  <c r="BS32" i="1"/>
  <c r="BR32" i="1"/>
  <c r="BN32" i="1"/>
  <c r="BK32" i="1"/>
  <c r="BD32" i="1"/>
  <c r="T32" i="1"/>
  <c r="AY32" i="1"/>
  <c r="AP32" i="1"/>
  <c r="CF32" i="1"/>
  <c r="AM32" i="1"/>
  <c r="M32" i="1"/>
  <c r="AH32" i="1"/>
  <c r="BZ32" i="1"/>
  <c r="AF32" i="1"/>
  <c r="AE32" i="1"/>
  <c r="AD32" i="1"/>
  <c r="AA32" i="1"/>
  <c r="Y32" i="1"/>
  <c r="W32" i="1"/>
  <c r="V32" i="1"/>
  <c r="U32" i="1"/>
  <c r="S32" i="1"/>
  <c r="N32" i="1"/>
  <c r="L32" i="1"/>
  <c r="K32" i="1"/>
  <c r="CG31" i="1"/>
  <c r="CE31" i="1"/>
  <c r="CD31" i="1"/>
  <c r="CC31" i="1"/>
  <c r="BY31" i="1"/>
  <c r="BV31" i="1"/>
  <c r="BT31" i="1"/>
  <c r="BS31" i="1"/>
  <c r="BR31" i="1"/>
  <c r="BN31" i="1"/>
  <c r="BK31" i="1"/>
  <c r="Z31" i="1"/>
  <c r="BD31" i="1"/>
  <c r="T31" i="1"/>
  <c r="AY31" i="1"/>
  <c r="AP31" i="1"/>
  <c r="CF31" i="1"/>
  <c r="AM31" i="1"/>
  <c r="I31" i="1"/>
  <c r="AH31" i="1"/>
  <c r="AF31" i="1"/>
  <c r="AE31" i="1"/>
  <c r="AD31" i="1"/>
  <c r="AA31" i="1"/>
  <c r="Y31" i="1"/>
  <c r="W31" i="1"/>
  <c r="V31" i="1"/>
  <c r="U31" i="1"/>
  <c r="S31" i="1"/>
  <c r="N31" i="1"/>
  <c r="L31" i="1"/>
  <c r="K31" i="1"/>
  <c r="CG30" i="1"/>
  <c r="CE30" i="1"/>
  <c r="CD30" i="1"/>
  <c r="CC30" i="1"/>
  <c r="BY30" i="1"/>
  <c r="BV30" i="1"/>
  <c r="BT30" i="1"/>
  <c r="BS30" i="1"/>
  <c r="BR30" i="1"/>
  <c r="BN30" i="1"/>
  <c r="BK30" i="1"/>
  <c r="BD30" i="1"/>
  <c r="T30" i="1"/>
  <c r="AY30" i="1"/>
  <c r="AP30" i="1"/>
  <c r="CF30" i="1"/>
  <c r="AM30" i="1"/>
  <c r="BQ30" i="1"/>
  <c r="AH30" i="1"/>
  <c r="BZ30" i="1"/>
  <c r="AF30" i="1"/>
  <c r="AE30" i="1"/>
  <c r="AD30" i="1"/>
  <c r="AA30" i="1"/>
  <c r="Y30" i="1"/>
  <c r="W30" i="1"/>
  <c r="V30" i="1"/>
  <c r="U30" i="1"/>
  <c r="S30" i="1"/>
  <c r="N30" i="1"/>
  <c r="L30" i="1"/>
  <c r="K30" i="1"/>
  <c r="CG29" i="1"/>
  <c r="CE29" i="1"/>
  <c r="CD29" i="1"/>
  <c r="CC29" i="1"/>
  <c r="BY29" i="1"/>
  <c r="BV29" i="1"/>
  <c r="BT29" i="1"/>
  <c r="BS29" i="1"/>
  <c r="BR29" i="1"/>
  <c r="BN29" i="1"/>
  <c r="BK29" i="1"/>
  <c r="X29" i="1"/>
  <c r="BD29" i="1"/>
  <c r="T29" i="1"/>
  <c r="AY29" i="1"/>
  <c r="AP29" i="1"/>
  <c r="AM29" i="1"/>
  <c r="I29" i="1"/>
  <c r="AH29" i="1"/>
  <c r="AF29" i="1"/>
  <c r="AE29" i="1"/>
  <c r="AD29" i="1"/>
  <c r="AA29" i="1"/>
  <c r="Y29" i="1"/>
  <c r="W29" i="1"/>
  <c r="V29" i="1"/>
  <c r="U29" i="1"/>
  <c r="S29" i="1"/>
  <c r="N29" i="1"/>
  <c r="L29" i="1"/>
  <c r="K29" i="1"/>
  <c r="CG28" i="1"/>
  <c r="CE28" i="1"/>
  <c r="CD28" i="1"/>
  <c r="CC28" i="1"/>
  <c r="BY28" i="1"/>
  <c r="BV28" i="1"/>
  <c r="BT28" i="1"/>
  <c r="BS28" i="1"/>
  <c r="BR28" i="1"/>
  <c r="BN28" i="1"/>
  <c r="BK28" i="1"/>
  <c r="BD28" i="1"/>
  <c r="T28" i="1"/>
  <c r="AY28" i="1"/>
  <c r="AP28" i="1"/>
  <c r="AM28" i="1"/>
  <c r="I28" i="1"/>
  <c r="AH28" i="1"/>
  <c r="AF28" i="1"/>
  <c r="AE28" i="1"/>
  <c r="AD28" i="1"/>
  <c r="AA28" i="1"/>
  <c r="Y28" i="1"/>
  <c r="W28" i="1"/>
  <c r="V28" i="1"/>
  <c r="U28" i="1"/>
  <c r="S28" i="1"/>
  <c r="N28" i="1"/>
  <c r="L28" i="1"/>
  <c r="K28" i="1"/>
  <c r="CG27" i="1"/>
  <c r="CE27" i="1"/>
  <c r="CD27" i="1"/>
  <c r="CC27" i="1"/>
  <c r="BY27" i="1"/>
  <c r="BV27" i="1"/>
  <c r="BT27" i="1"/>
  <c r="BS27" i="1"/>
  <c r="BR27" i="1"/>
  <c r="BN27" i="1"/>
  <c r="BK27" i="1"/>
  <c r="X27" i="1"/>
  <c r="BD27" i="1"/>
  <c r="T27" i="1"/>
  <c r="AY27" i="1"/>
  <c r="AP27" i="1"/>
  <c r="AM27" i="1"/>
  <c r="J27" i="1"/>
  <c r="AH27" i="1"/>
  <c r="Q27" i="1"/>
  <c r="AF27" i="1"/>
  <c r="AE27" i="1"/>
  <c r="AD27" i="1"/>
  <c r="AA27" i="1"/>
  <c r="Y27" i="1"/>
  <c r="W27" i="1"/>
  <c r="V27" i="1"/>
  <c r="U27" i="1"/>
  <c r="S27" i="1"/>
  <c r="N27" i="1"/>
  <c r="L27" i="1"/>
  <c r="K27" i="1"/>
  <c r="CG26" i="1"/>
  <c r="CE26" i="1"/>
  <c r="CD26" i="1"/>
  <c r="CC26" i="1"/>
  <c r="BY26" i="1"/>
  <c r="BV26" i="1"/>
  <c r="BT26" i="1"/>
  <c r="BS26" i="1"/>
  <c r="BR26" i="1"/>
  <c r="BN26" i="1"/>
  <c r="BK26" i="1"/>
  <c r="BD26" i="1"/>
  <c r="T26" i="1"/>
  <c r="AY26" i="1"/>
  <c r="AP26" i="1"/>
  <c r="AM26" i="1"/>
  <c r="M26" i="1"/>
  <c r="AH26" i="1"/>
  <c r="AF26" i="1"/>
  <c r="AE26" i="1"/>
  <c r="AD26" i="1"/>
  <c r="AA26" i="1"/>
  <c r="Y26" i="1"/>
  <c r="W26" i="1"/>
  <c r="V26" i="1"/>
  <c r="U26" i="1"/>
  <c r="S26" i="1"/>
  <c r="N26" i="1"/>
  <c r="L26" i="1"/>
  <c r="K26" i="1"/>
  <c r="CG25" i="1"/>
  <c r="CE25" i="1"/>
  <c r="CD25" i="1"/>
  <c r="CC25" i="1"/>
  <c r="BY25" i="1"/>
  <c r="BV25" i="1"/>
  <c r="BT25" i="1"/>
  <c r="BS25" i="1"/>
  <c r="BR25" i="1"/>
  <c r="BN25" i="1"/>
  <c r="BK25" i="1"/>
  <c r="X25" i="1"/>
  <c r="BD25" i="1"/>
  <c r="T25" i="1"/>
  <c r="AY25" i="1"/>
  <c r="AP25" i="1"/>
  <c r="CF25" i="1"/>
  <c r="AM25" i="1"/>
  <c r="I25" i="1"/>
  <c r="AH25" i="1"/>
  <c r="Q25" i="1"/>
  <c r="AF25" i="1"/>
  <c r="AE25" i="1"/>
  <c r="AD25" i="1"/>
  <c r="AA25" i="1"/>
  <c r="Y25" i="1"/>
  <c r="W25" i="1"/>
  <c r="V25" i="1"/>
  <c r="U25" i="1"/>
  <c r="S25" i="1"/>
  <c r="N25" i="1"/>
  <c r="L25" i="1"/>
  <c r="K25" i="1"/>
  <c r="CG24" i="1"/>
  <c r="CE24" i="1"/>
  <c r="CD24" i="1"/>
  <c r="CC24" i="1"/>
  <c r="BY24" i="1"/>
  <c r="BV24" i="1"/>
  <c r="BT24" i="1"/>
  <c r="BS24" i="1"/>
  <c r="BR24" i="1"/>
  <c r="BN24" i="1"/>
  <c r="BK24" i="1"/>
  <c r="BD24" i="1"/>
  <c r="T24" i="1"/>
  <c r="AY24" i="1"/>
  <c r="AP24" i="1"/>
  <c r="CF24" i="1"/>
  <c r="AM24" i="1"/>
  <c r="M24" i="1"/>
  <c r="AH24" i="1"/>
  <c r="BZ24" i="1"/>
  <c r="AF24" i="1"/>
  <c r="AE24" i="1"/>
  <c r="AD24" i="1"/>
  <c r="AA24" i="1"/>
  <c r="Y24" i="1"/>
  <c r="W24" i="1"/>
  <c r="V24" i="1"/>
  <c r="U24" i="1"/>
  <c r="S24" i="1"/>
  <c r="N24" i="1"/>
  <c r="L24" i="1"/>
  <c r="K24" i="1"/>
  <c r="CG23" i="1"/>
  <c r="CE23" i="1"/>
  <c r="CD23" i="1"/>
  <c r="CC23" i="1"/>
  <c r="BY23" i="1"/>
  <c r="BV23" i="1"/>
  <c r="BT23" i="1"/>
  <c r="BS23" i="1"/>
  <c r="BR23" i="1"/>
  <c r="BN23" i="1"/>
  <c r="BK23" i="1"/>
  <c r="Z23" i="1"/>
  <c r="BD23" i="1"/>
  <c r="T23" i="1"/>
  <c r="AY23" i="1"/>
  <c r="AP23" i="1"/>
  <c r="AM23" i="1"/>
  <c r="J23" i="1"/>
  <c r="AH23" i="1"/>
  <c r="BO23" i="1"/>
  <c r="AF23" i="1"/>
  <c r="AE23" i="1"/>
  <c r="AD23" i="1"/>
  <c r="AA23" i="1"/>
  <c r="Y23" i="1"/>
  <c r="W23" i="1"/>
  <c r="V23" i="1"/>
  <c r="U23" i="1"/>
  <c r="S23" i="1"/>
  <c r="N23" i="1"/>
  <c r="L23" i="1"/>
  <c r="K23" i="1"/>
  <c r="CG22" i="1"/>
  <c r="CE22" i="1"/>
  <c r="CD22" i="1"/>
  <c r="CC22" i="1"/>
  <c r="BY22" i="1"/>
  <c r="BV22" i="1"/>
  <c r="BT22" i="1"/>
  <c r="BS22" i="1"/>
  <c r="BR22" i="1"/>
  <c r="BN22" i="1"/>
  <c r="BK22" i="1"/>
  <c r="BD22" i="1"/>
  <c r="T22" i="1"/>
  <c r="AY22" i="1"/>
  <c r="AP22" i="1"/>
  <c r="CF22" i="1"/>
  <c r="AM22" i="1"/>
  <c r="M22" i="1"/>
  <c r="AH22" i="1"/>
  <c r="BO22" i="1"/>
  <c r="AF22" i="1"/>
  <c r="AE22" i="1"/>
  <c r="AD22" i="1"/>
  <c r="AA22" i="1"/>
  <c r="Y22" i="1"/>
  <c r="W22" i="1"/>
  <c r="V22" i="1"/>
  <c r="U22" i="1"/>
  <c r="S22" i="1"/>
  <c r="N22" i="1"/>
  <c r="L22" i="1"/>
  <c r="K22" i="1"/>
  <c r="CG21" i="1"/>
  <c r="CE21" i="1"/>
  <c r="CD21" i="1"/>
  <c r="CC21" i="1"/>
  <c r="BY21" i="1"/>
  <c r="BV21" i="1"/>
  <c r="BT21" i="1"/>
  <c r="BS21" i="1"/>
  <c r="BR21" i="1"/>
  <c r="BN21" i="1"/>
  <c r="BK21" i="1"/>
  <c r="BD21" i="1"/>
  <c r="T21" i="1"/>
  <c r="AY21" i="1"/>
  <c r="AP21" i="1"/>
  <c r="AM21" i="1"/>
  <c r="I21" i="1"/>
  <c r="AH21" i="1"/>
  <c r="Q21" i="1"/>
  <c r="AF21" i="1"/>
  <c r="AE21" i="1"/>
  <c r="AD21" i="1"/>
  <c r="AA21" i="1"/>
  <c r="Y21" i="1"/>
  <c r="W21" i="1"/>
  <c r="V21" i="1"/>
  <c r="U21" i="1"/>
  <c r="S21" i="1"/>
  <c r="N21" i="1"/>
  <c r="L21" i="1"/>
  <c r="K21" i="1"/>
  <c r="CG20" i="1"/>
  <c r="CE20" i="1"/>
  <c r="CD20" i="1"/>
  <c r="CC20" i="1"/>
  <c r="BY20" i="1"/>
  <c r="BV20" i="1"/>
  <c r="BT20" i="1"/>
  <c r="BS20" i="1"/>
  <c r="BR20" i="1"/>
  <c r="BN20" i="1"/>
  <c r="BK20" i="1"/>
  <c r="BD20" i="1"/>
  <c r="T20" i="1"/>
  <c r="AY20" i="1"/>
  <c r="AP20" i="1"/>
  <c r="CF20" i="1"/>
  <c r="AM20" i="1"/>
  <c r="CB20" i="1"/>
  <c r="AH20" i="1"/>
  <c r="BO20" i="1"/>
  <c r="AF20" i="1"/>
  <c r="AE20" i="1"/>
  <c r="AD20" i="1"/>
  <c r="AA20" i="1"/>
  <c r="Y20" i="1"/>
  <c r="W20" i="1"/>
  <c r="V20" i="1"/>
  <c r="U20" i="1"/>
  <c r="S20" i="1"/>
  <c r="N20" i="1"/>
  <c r="L20" i="1"/>
  <c r="K20" i="1"/>
  <c r="CG19" i="1"/>
  <c r="CE19" i="1"/>
  <c r="CD19" i="1"/>
  <c r="CC19" i="1"/>
  <c r="BY19" i="1"/>
  <c r="BV19" i="1"/>
  <c r="BT19" i="1"/>
  <c r="BS19" i="1"/>
  <c r="BR19" i="1"/>
  <c r="BN19" i="1"/>
  <c r="BK19" i="1"/>
  <c r="BD19" i="1"/>
  <c r="T19" i="1"/>
  <c r="AY19" i="1"/>
  <c r="AP19" i="1"/>
  <c r="AC19" i="1"/>
  <c r="AM19" i="1"/>
  <c r="J19" i="1"/>
  <c r="AH19" i="1"/>
  <c r="AF19" i="1"/>
  <c r="AE19" i="1"/>
  <c r="AD19" i="1"/>
  <c r="AA19" i="1"/>
  <c r="Y19" i="1"/>
  <c r="W19" i="1"/>
  <c r="V19" i="1"/>
  <c r="U19" i="1"/>
  <c r="S19" i="1"/>
  <c r="N19" i="1"/>
  <c r="L19" i="1"/>
  <c r="K19" i="1"/>
  <c r="CG18" i="1"/>
  <c r="CE18" i="1"/>
  <c r="CD18" i="1"/>
  <c r="CC18" i="1"/>
  <c r="BY18" i="1"/>
  <c r="BV18" i="1"/>
  <c r="BT18" i="1"/>
  <c r="BS18" i="1"/>
  <c r="BR18" i="1"/>
  <c r="BN18" i="1"/>
  <c r="BK18" i="1"/>
  <c r="BD18" i="1"/>
  <c r="T18" i="1"/>
  <c r="AY18" i="1"/>
  <c r="AP18" i="1"/>
  <c r="CF18" i="1"/>
  <c r="AM18" i="1"/>
  <c r="CB18" i="1"/>
  <c r="AH18" i="1"/>
  <c r="AF18" i="1"/>
  <c r="AE18" i="1"/>
  <c r="AD18" i="1"/>
  <c r="AA18" i="1"/>
  <c r="Y18" i="1"/>
  <c r="W18" i="1"/>
  <c r="V18" i="1"/>
  <c r="U18" i="1"/>
  <c r="S18" i="1"/>
  <c r="N18" i="1"/>
  <c r="L18" i="1"/>
  <c r="K18" i="1"/>
  <c r="CG17" i="1"/>
  <c r="CE17" i="1"/>
  <c r="CD17" i="1"/>
  <c r="CC17" i="1"/>
  <c r="BY17" i="1"/>
  <c r="BV17" i="1"/>
  <c r="BT17" i="1"/>
  <c r="BS17" i="1"/>
  <c r="BR17" i="1"/>
  <c r="BN17" i="1"/>
  <c r="BK17" i="1"/>
  <c r="Z17" i="1"/>
  <c r="BD17" i="1"/>
  <c r="T17" i="1"/>
  <c r="AY17" i="1"/>
  <c r="AP17" i="1"/>
  <c r="AC17" i="1"/>
  <c r="AM17" i="1"/>
  <c r="J17" i="1"/>
  <c r="AH17" i="1"/>
  <c r="BZ17" i="1"/>
  <c r="AF17" i="1"/>
  <c r="AE17" i="1"/>
  <c r="AD17" i="1"/>
  <c r="AA17" i="1"/>
  <c r="Y17" i="1"/>
  <c r="W17" i="1"/>
  <c r="V17" i="1"/>
  <c r="U17" i="1"/>
  <c r="S17" i="1"/>
  <c r="N17" i="1"/>
  <c r="L17" i="1"/>
  <c r="K17" i="1"/>
  <c r="CG16" i="1"/>
  <c r="CE16" i="1"/>
  <c r="CD16" i="1"/>
  <c r="CC16" i="1"/>
  <c r="BY16" i="1"/>
  <c r="BV16" i="1"/>
  <c r="BT16" i="1"/>
  <c r="BS16" i="1"/>
  <c r="BR16" i="1"/>
  <c r="BN16" i="1"/>
  <c r="BK16" i="1"/>
  <c r="Z16" i="1"/>
  <c r="BD16" i="1"/>
  <c r="T16" i="1"/>
  <c r="AY16" i="1"/>
  <c r="AP16" i="1"/>
  <c r="CF16" i="1"/>
  <c r="AM16" i="1"/>
  <c r="I16" i="1"/>
  <c r="AH16" i="1"/>
  <c r="Q16" i="1"/>
  <c r="AF16" i="1"/>
  <c r="AE16" i="1"/>
  <c r="AD16" i="1"/>
  <c r="AA16" i="1"/>
  <c r="Y16" i="1"/>
  <c r="W16" i="1"/>
  <c r="V16" i="1"/>
  <c r="U16" i="1"/>
  <c r="S16" i="1"/>
  <c r="N16" i="1"/>
  <c r="L16" i="1"/>
  <c r="K16" i="1"/>
  <c r="CG15" i="1"/>
  <c r="CE15" i="1"/>
  <c r="CD15" i="1"/>
  <c r="CC15" i="1"/>
  <c r="BY15" i="1"/>
  <c r="BV15" i="1"/>
  <c r="BT15" i="1"/>
  <c r="BS15" i="1"/>
  <c r="BR15" i="1"/>
  <c r="BN15" i="1"/>
  <c r="BK15" i="1"/>
  <c r="BD15" i="1"/>
  <c r="T15" i="1"/>
  <c r="AY15" i="1"/>
  <c r="AP15" i="1"/>
  <c r="CF15" i="1"/>
  <c r="AM15" i="1"/>
  <c r="I15" i="1"/>
  <c r="AH15" i="1"/>
  <c r="BZ15" i="1"/>
  <c r="AF15" i="1"/>
  <c r="AE15" i="1"/>
  <c r="AD15" i="1"/>
  <c r="AA15" i="1"/>
  <c r="Y15" i="1"/>
  <c r="W15" i="1"/>
  <c r="V15" i="1"/>
  <c r="U15" i="1"/>
  <c r="S15" i="1"/>
  <c r="N15" i="1"/>
  <c r="L15" i="1"/>
  <c r="K15" i="1"/>
  <c r="CG14" i="1"/>
  <c r="CE14" i="1"/>
  <c r="CD14" i="1"/>
  <c r="CC14" i="1"/>
  <c r="BY14" i="1"/>
  <c r="BV14" i="1"/>
  <c r="BT14" i="1"/>
  <c r="BS14" i="1"/>
  <c r="BR14" i="1"/>
  <c r="BN14" i="1"/>
  <c r="BK14" i="1"/>
  <c r="Z14" i="1"/>
  <c r="BD14" i="1"/>
  <c r="T14" i="1"/>
  <c r="AY14" i="1"/>
  <c r="AP14" i="1"/>
  <c r="BU14" i="1"/>
  <c r="AM14" i="1"/>
  <c r="I14" i="1"/>
  <c r="AH14" i="1"/>
  <c r="Q14" i="1"/>
  <c r="AF14" i="1"/>
  <c r="AE14" i="1"/>
  <c r="AD14" i="1"/>
  <c r="AA14" i="1"/>
  <c r="Y14" i="1"/>
  <c r="W14" i="1"/>
  <c r="V14" i="1"/>
  <c r="U14" i="1"/>
  <c r="S14" i="1"/>
  <c r="N14" i="1"/>
  <c r="L14" i="1"/>
  <c r="K14" i="1"/>
  <c r="CG13" i="1"/>
  <c r="CE13" i="1"/>
  <c r="CD13" i="1"/>
  <c r="CC13" i="1"/>
  <c r="BY13" i="1"/>
  <c r="BV13" i="1"/>
  <c r="BT13" i="1"/>
  <c r="BS13" i="1"/>
  <c r="BR13" i="1"/>
  <c r="BN13" i="1"/>
  <c r="BK13" i="1"/>
  <c r="BD13" i="1"/>
  <c r="T13" i="1"/>
  <c r="AY13" i="1"/>
  <c r="AP13" i="1"/>
  <c r="BU13" i="1"/>
  <c r="AM13" i="1"/>
  <c r="CB13" i="1"/>
  <c r="AH13" i="1"/>
  <c r="BZ13" i="1"/>
  <c r="AF13" i="1"/>
  <c r="AE13" i="1"/>
  <c r="AD13" i="1"/>
  <c r="AA13" i="1"/>
  <c r="Y13" i="1"/>
  <c r="W13" i="1"/>
  <c r="V13" i="1"/>
  <c r="U13" i="1"/>
  <c r="S13" i="1"/>
  <c r="N13" i="1"/>
  <c r="L13" i="1"/>
  <c r="K13" i="1"/>
  <c r="CG12" i="1"/>
  <c r="CE12" i="1"/>
  <c r="CD12" i="1"/>
  <c r="CC12" i="1"/>
  <c r="BY12" i="1"/>
  <c r="BV12" i="1"/>
  <c r="BT12" i="1"/>
  <c r="BS12" i="1"/>
  <c r="BR12" i="1"/>
  <c r="BN12" i="1"/>
  <c r="BK12" i="1"/>
  <c r="Z12" i="1"/>
  <c r="BD12" i="1"/>
  <c r="T12" i="1"/>
  <c r="AY12" i="1"/>
  <c r="AP12" i="1"/>
  <c r="AM12" i="1"/>
  <c r="M12" i="1"/>
  <c r="AH12" i="1"/>
  <c r="AF12" i="1"/>
  <c r="AE12" i="1"/>
  <c r="AD12" i="1"/>
  <c r="AA12" i="1"/>
  <c r="Y12" i="1"/>
  <c r="W12" i="1"/>
  <c r="V12" i="1"/>
  <c r="U12" i="1"/>
  <c r="S12" i="1"/>
  <c r="N12" i="1"/>
  <c r="L12" i="1"/>
  <c r="K12" i="1"/>
  <c r="CG11" i="1"/>
  <c r="CE11" i="1"/>
  <c r="CD11" i="1"/>
  <c r="CC11" i="1"/>
  <c r="BY11" i="1"/>
  <c r="BV11" i="1"/>
  <c r="BT11" i="1"/>
  <c r="BS11" i="1"/>
  <c r="BR11" i="1"/>
  <c r="BN11" i="1"/>
  <c r="BK11" i="1"/>
  <c r="Z11" i="1"/>
  <c r="BD11" i="1"/>
  <c r="T11" i="1"/>
  <c r="AY11" i="1"/>
  <c r="AP11" i="1"/>
  <c r="AC11" i="1"/>
  <c r="AM11" i="1"/>
  <c r="J11" i="1"/>
  <c r="AH11" i="1"/>
  <c r="BZ11" i="1"/>
  <c r="AF11" i="1"/>
  <c r="AE11" i="1"/>
  <c r="AD11" i="1"/>
  <c r="AA11" i="1"/>
  <c r="Y11" i="1"/>
  <c r="W11" i="1"/>
  <c r="V11" i="1"/>
  <c r="U11" i="1"/>
  <c r="S11" i="1"/>
  <c r="N11" i="1"/>
  <c r="L11" i="1"/>
  <c r="K11" i="1"/>
  <c r="CG10" i="1"/>
  <c r="CE10" i="1"/>
  <c r="CD10" i="1"/>
  <c r="CC10" i="1"/>
  <c r="BY10" i="1"/>
  <c r="BV10" i="1"/>
  <c r="BT10" i="1"/>
  <c r="BS10" i="1"/>
  <c r="BR10" i="1"/>
  <c r="BN10" i="1"/>
  <c r="BK10" i="1"/>
  <c r="BD10" i="1"/>
  <c r="T10" i="1"/>
  <c r="AY10" i="1"/>
  <c r="AP10" i="1"/>
  <c r="CF10" i="1"/>
  <c r="AM10" i="1"/>
  <c r="M10" i="1"/>
  <c r="AH10" i="1"/>
  <c r="BO10" i="1"/>
  <c r="AF10" i="1"/>
  <c r="AE10" i="1"/>
  <c r="AD10" i="1"/>
  <c r="AA10" i="1"/>
  <c r="Y10" i="1"/>
  <c r="W10" i="1"/>
  <c r="V10" i="1"/>
  <c r="U10" i="1"/>
  <c r="S10" i="1"/>
  <c r="N10" i="1"/>
  <c r="L10" i="1"/>
  <c r="K10" i="1"/>
  <c r="CG9" i="1"/>
  <c r="CE9" i="1"/>
  <c r="CD9" i="1"/>
  <c r="CC9" i="1"/>
  <c r="BY9" i="1"/>
  <c r="BV9" i="1"/>
  <c r="BT9" i="1"/>
  <c r="BS9" i="1"/>
  <c r="BR9" i="1"/>
  <c r="BN9" i="1"/>
  <c r="BK9" i="1"/>
  <c r="BD9" i="1"/>
  <c r="T9" i="1"/>
  <c r="AY9" i="1"/>
  <c r="AP9" i="1"/>
  <c r="AM9" i="1"/>
  <c r="M9" i="1"/>
  <c r="AH9" i="1"/>
  <c r="BO9" i="1"/>
  <c r="AF9" i="1"/>
  <c r="AE9" i="1"/>
  <c r="AD9" i="1"/>
  <c r="AA9" i="1"/>
  <c r="Y9" i="1"/>
  <c r="W9" i="1"/>
  <c r="V9" i="1"/>
  <c r="U9" i="1"/>
  <c r="S9" i="1"/>
  <c r="N9" i="1"/>
  <c r="L9" i="1"/>
  <c r="K9" i="1"/>
  <c r="BJ8" i="1"/>
  <c r="BI8" i="1"/>
  <c r="BH8" i="1"/>
  <c r="BG8" i="1"/>
  <c r="BF8" i="1"/>
  <c r="BE8" i="1"/>
  <c r="BC8" i="1"/>
  <c r="BB8" i="1"/>
  <c r="BA8" i="1"/>
  <c r="AZ8" i="1"/>
  <c r="AX8" i="1"/>
  <c r="AW8" i="1"/>
  <c r="AV8" i="1"/>
  <c r="AU8" i="1"/>
  <c r="AT8" i="1"/>
  <c r="AS8" i="1"/>
  <c r="AR8" i="1"/>
  <c r="AQ8" i="1"/>
  <c r="AO8" i="1"/>
  <c r="AN8" i="1"/>
  <c r="AL8" i="1"/>
  <c r="AK8" i="1"/>
  <c r="AI8" i="1"/>
  <c r="AG8" i="1"/>
  <c r="BJ3" i="1"/>
  <c r="BI3" i="1"/>
  <c r="BH3" i="1"/>
  <c r="BG3" i="1"/>
  <c r="BF3" i="1"/>
  <c r="BE3" i="1"/>
  <c r="BC3" i="1"/>
  <c r="BB3" i="1"/>
  <c r="BA3" i="1"/>
  <c r="AZ3" i="1"/>
  <c r="AX3" i="1"/>
  <c r="AW3" i="1"/>
  <c r="AV3" i="1"/>
  <c r="AU3" i="1"/>
  <c r="AT3" i="1"/>
  <c r="AS3" i="1"/>
  <c r="AR3" i="1"/>
  <c r="AQ3" i="1"/>
  <c r="AO3" i="1"/>
  <c r="AN3" i="1"/>
  <c r="AL3" i="1"/>
  <c r="AK3" i="1"/>
  <c r="AI3" i="1"/>
  <c r="AG3" i="1"/>
  <c r="BJ1" i="1"/>
  <c r="BI1" i="1"/>
  <c r="BH1" i="1"/>
  <c r="BG1" i="1"/>
  <c r="BF1" i="1"/>
  <c r="BE1" i="1"/>
  <c r="BC1" i="1"/>
  <c r="BB1" i="1"/>
  <c r="BA1" i="1"/>
  <c r="AZ1" i="1"/>
  <c r="AX1" i="1"/>
  <c r="AW1" i="1"/>
  <c r="AV1" i="1"/>
  <c r="AU1" i="1"/>
  <c r="AT1" i="1"/>
  <c r="AS1" i="1"/>
  <c r="AR1" i="1"/>
  <c r="AQ1" i="1"/>
  <c r="AO1" i="1"/>
  <c r="AN1" i="1"/>
  <c r="AL1" i="1"/>
  <c r="AK1" i="1"/>
  <c r="AI1" i="1"/>
  <c r="AG1" i="1"/>
  <c r="J84" i="1"/>
  <c r="J140" i="1"/>
  <c r="J100" i="1"/>
  <c r="J142" i="1"/>
  <c r="J114" i="1"/>
  <c r="J122" i="1"/>
  <c r="J9" i="1"/>
  <c r="J29" i="1"/>
  <c r="J110" i="1"/>
  <c r="J154" i="1"/>
  <c r="J13" i="1"/>
  <c r="J35" i="1"/>
  <c r="CA150" i="1"/>
  <c r="J41" i="1"/>
  <c r="I43" i="1"/>
  <c r="J21" i="1"/>
  <c r="J102" i="1"/>
  <c r="J124" i="1"/>
  <c r="J146" i="1"/>
  <c r="J25" i="1"/>
  <c r="J52" i="1"/>
  <c r="J148" i="1"/>
  <c r="J60" i="1"/>
  <c r="J130" i="1"/>
  <c r="J150" i="1"/>
  <c r="X35" i="1"/>
  <c r="J49" i="1"/>
  <c r="J57" i="1"/>
  <c r="J65" i="1"/>
  <c r="J73" i="1"/>
  <c r="J81" i="1"/>
  <c r="J105" i="1"/>
  <c r="J113" i="1"/>
  <c r="J129" i="1"/>
  <c r="J137" i="1"/>
  <c r="J153" i="1"/>
  <c r="J10" i="1"/>
  <c r="J18" i="1"/>
  <c r="J26" i="1"/>
  <c r="J50" i="1"/>
  <c r="J66" i="1"/>
  <c r="J74" i="1"/>
  <c r="J82" i="1"/>
  <c r="J90" i="1"/>
  <c r="J43" i="1"/>
  <c r="J51" i="1"/>
  <c r="J59" i="1"/>
  <c r="J67" i="1"/>
  <c r="J75" i="1"/>
  <c r="J91" i="1"/>
  <c r="J99" i="1"/>
  <c r="J107" i="1"/>
  <c r="J131" i="1"/>
  <c r="J139" i="1"/>
  <c r="J147" i="1"/>
  <c r="J12" i="1"/>
  <c r="J20" i="1"/>
  <c r="J28" i="1"/>
  <c r="J36" i="1"/>
  <c r="J45" i="1"/>
  <c r="J53" i="1"/>
  <c r="J61" i="1"/>
  <c r="J69" i="1"/>
  <c r="J77" i="1"/>
  <c r="J85" i="1"/>
  <c r="J101" i="1"/>
  <c r="J109" i="1"/>
  <c r="J117" i="1"/>
  <c r="J125" i="1"/>
  <c r="J141" i="1"/>
  <c r="J149" i="1"/>
  <c r="AC43" i="1"/>
  <c r="J14" i="1"/>
  <c r="J22" i="1"/>
  <c r="J30" i="1"/>
  <c r="J38" i="1"/>
  <c r="J46" i="1"/>
  <c r="J54" i="1"/>
  <c r="J62" i="1"/>
  <c r="J70" i="1"/>
  <c r="J86" i="1"/>
  <c r="J15" i="1"/>
  <c r="J31" i="1"/>
  <c r="J47" i="1"/>
  <c r="J55" i="1"/>
  <c r="J63" i="1"/>
  <c r="J71" i="1"/>
  <c r="J79" i="1"/>
  <c r="J87" i="1"/>
  <c r="J95" i="1"/>
  <c r="J103" i="1"/>
  <c r="J111" i="1"/>
  <c r="J119" i="1"/>
  <c r="J127" i="1"/>
  <c r="J143" i="1"/>
  <c r="J151" i="1"/>
  <c r="AB43" i="1"/>
  <c r="J16" i="1"/>
  <c r="J24" i="1"/>
  <c r="J32" i="1"/>
  <c r="J48" i="1"/>
  <c r="J56" i="1"/>
  <c r="J64" i="1"/>
  <c r="J72" i="1"/>
  <c r="J80" i="1"/>
  <c r="J104" i="1"/>
  <c r="J120" i="1"/>
  <c r="J136" i="1"/>
  <c r="J144" i="1"/>
  <c r="CF44" i="1"/>
  <c r="R11" i="1"/>
  <c r="BZ10" i="1"/>
  <c r="AB44" i="1"/>
  <c r="I154" i="1"/>
  <c r="CA19" i="1"/>
  <c r="BQ22" i="1"/>
  <c r="CA38" i="1"/>
  <c r="AF8" i="1"/>
  <c r="BQ154" i="1"/>
  <c r="AC22" i="1"/>
  <c r="X62" i="1"/>
  <c r="X106" i="1"/>
  <c r="R66" i="1"/>
  <c r="Q20" i="1"/>
  <c r="I53" i="1"/>
  <c r="R111" i="1"/>
  <c r="CA20" i="1"/>
  <c r="AB20" i="1"/>
  <c r="I71" i="1"/>
  <c r="BQ18" i="1"/>
  <c r="BZ20" i="1"/>
  <c r="M30" i="1"/>
  <c r="Q39" i="1"/>
  <c r="Z78" i="1"/>
  <c r="X125" i="1"/>
  <c r="X98" i="1"/>
  <c r="R78" i="1"/>
  <c r="I24" i="1"/>
  <c r="BP84" i="1"/>
  <c r="I30" i="1"/>
  <c r="CA75" i="1"/>
  <c r="AC45" i="1"/>
  <c r="X49" i="1"/>
  <c r="I130" i="1"/>
  <c r="CB30" i="1"/>
  <c r="R39" i="1"/>
  <c r="Q45" i="1"/>
  <c r="CB22" i="1"/>
  <c r="Q23" i="1"/>
  <c r="M72" i="1"/>
  <c r="BQ73" i="1"/>
  <c r="Z105" i="1"/>
  <c r="I9" i="1"/>
  <c r="W1" i="1"/>
  <c r="AC20" i="1"/>
  <c r="BO21" i="1"/>
  <c r="CA81" i="1"/>
  <c r="AC24" i="1"/>
  <c r="R29" i="1"/>
  <c r="CB59" i="1"/>
  <c r="I70" i="1"/>
  <c r="CA107" i="1"/>
  <c r="I136" i="1"/>
  <c r="CB9" i="1"/>
  <c r="Q10" i="1"/>
  <c r="I22" i="1"/>
  <c r="CA24" i="1"/>
  <c r="I26" i="1"/>
  <c r="BQ81" i="1"/>
  <c r="I91" i="1"/>
  <c r="X116" i="1"/>
  <c r="BP132" i="1"/>
  <c r="Q139" i="1"/>
  <c r="BP145" i="1"/>
  <c r="CA28" i="1"/>
  <c r="X54" i="1"/>
  <c r="I65" i="1"/>
  <c r="M73" i="1"/>
  <c r="I131" i="1"/>
  <c r="X133" i="1"/>
  <c r="BQ9" i="1"/>
  <c r="R23" i="1"/>
  <c r="CB45" i="1"/>
  <c r="CB77" i="1"/>
  <c r="BP116" i="1"/>
  <c r="K4" i="1"/>
  <c r="L8" i="1"/>
  <c r="Q22" i="1"/>
  <c r="BZ22" i="1"/>
  <c r="CF82" i="1"/>
  <c r="BQ87" i="1"/>
  <c r="I102" i="1"/>
  <c r="X102" i="1"/>
  <c r="BP11" i="1"/>
  <c r="R13" i="1"/>
  <c r="AB114" i="1"/>
  <c r="CA117" i="1"/>
  <c r="R15" i="1"/>
  <c r="BP40" i="1"/>
  <c r="CA52" i="1"/>
  <c r="R72" i="1"/>
  <c r="M99" i="1"/>
  <c r="I125" i="1"/>
  <c r="R126" i="1"/>
  <c r="BZ39" i="1"/>
  <c r="M49" i="1"/>
  <c r="Q52" i="1"/>
  <c r="M59" i="1"/>
  <c r="BQ65" i="1"/>
  <c r="M70" i="1"/>
  <c r="AC70" i="1"/>
  <c r="CB70" i="1"/>
  <c r="M71" i="1"/>
  <c r="AB71" i="1"/>
  <c r="M77" i="1"/>
  <c r="R88" i="1"/>
  <c r="R90" i="1"/>
  <c r="CA101" i="1"/>
  <c r="X115" i="1"/>
  <c r="Z120" i="1"/>
  <c r="Q128" i="1"/>
  <c r="CF140" i="1"/>
  <c r="AC144" i="1"/>
  <c r="CA30" i="1"/>
  <c r="R37" i="1"/>
  <c r="M45" i="1"/>
  <c r="I61" i="1"/>
  <c r="R92" i="1"/>
  <c r="BP98" i="1"/>
  <c r="M120" i="1"/>
  <c r="X122" i="1"/>
  <c r="I10" i="1"/>
  <c r="X23" i="1"/>
  <c r="AB24" i="1"/>
  <c r="I36" i="1"/>
  <c r="BZ45" i="1"/>
  <c r="Q64" i="1"/>
  <c r="M69" i="1"/>
  <c r="I81" i="1"/>
  <c r="X100" i="1"/>
  <c r="X114" i="1"/>
  <c r="M148" i="1"/>
  <c r="Z37" i="1"/>
  <c r="Q61" i="1"/>
  <c r="Q67" i="1"/>
  <c r="Q85" i="1"/>
  <c r="Q9" i="1"/>
  <c r="Z29" i="1"/>
  <c r="X33" i="1"/>
  <c r="CA34" i="1"/>
  <c r="Q50" i="1"/>
  <c r="Q65" i="1"/>
  <c r="CB65" i="1"/>
  <c r="Q66" i="1"/>
  <c r="BQ67" i="1"/>
  <c r="I69" i="1"/>
  <c r="CA70" i="1"/>
  <c r="CB73" i="1"/>
  <c r="Q74" i="1"/>
  <c r="AB74" i="1"/>
  <c r="BQ75" i="1"/>
  <c r="X79" i="1"/>
  <c r="X92" i="1"/>
  <c r="CA93" i="1"/>
  <c r="I99" i="1"/>
  <c r="M104" i="1"/>
  <c r="I109" i="1"/>
  <c r="AB119" i="1"/>
  <c r="Z131" i="1"/>
  <c r="Q132" i="1"/>
  <c r="CA138" i="1"/>
  <c r="X141" i="1"/>
  <c r="BQ111" i="1"/>
  <c r="AC119" i="1"/>
  <c r="CA123" i="1"/>
  <c r="Z147" i="1"/>
  <c r="BP151" i="1"/>
  <c r="L5" i="1"/>
  <c r="BP39" i="1"/>
  <c r="AB63" i="1"/>
  <c r="CB99" i="1"/>
  <c r="I140" i="1"/>
  <c r="U1" i="1"/>
  <c r="CB16" i="1"/>
  <c r="AC63" i="1"/>
  <c r="R103" i="1"/>
  <c r="BZ108" i="1"/>
  <c r="V1" i="1"/>
  <c r="X11" i="1"/>
  <c r="I18" i="1"/>
  <c r="X31" i="1"/>
  <c r="BP42" i="1"/>
  <c r="BZ52" i="1"/>
  <c r="X53" i="1"/>
  <c r="CA55" i="1"/>
  <c r="CB57" i="1"/>
  <c r="CF71" i="1"/>
  <c r="BP76" i="1"/>
  <c r="AC82" i="1"/>
  <c r="X121" i="1"/>
  <c r="M125" i="1"/>
  <c r="BP137" i="1"/>
  <c r="AC140" i="1"/>
  <c r="CB149" i="1"/>
  <c r="Q150" i="1"/>
  <c r="AP8" i="1"/>
  <c r="X14" i="1"/>
  <c r="AC15" i="1"/>
  <c r="BQ16" i="1"/>
  <c r="R19" i="1"/>
  <c r="Z25" i="1"/>
  <c r="BK8" i="1"/>
  <c r="R35" i="1"/>
  <c r="I41" i="1"/>
  <c r="AB47" i="1"/>
  <c r="X50" i="1"/>
  <c r="Q54" i="1"/>
  <c r="I59" i="1"/>
  <c r="M61" i="1"/>
  <c r="CB61" i="1"/>
  <c r="M67" i="1"/>
  <c r="X74" i="1"/>
  <c r="Q76" i="1"/>
  <c r="AC76" i="1"/>
  <c r="BQ77" i="1"/>
  <c r="R82" i="1"/>
  <c r="I84" i="1"/>
  <c r="X90" i="1"/>
  <c r="R96" i="1"/>
  <c r="M102" i="1"/>
  <c r="I104" i="1"/>
  <c r="I110" i="1"/>
  <c r="Z111" i="1"/>
  <c r="X117" i="1"/>
  <c r="AC122" i="1"/>
  <c r="CA124" i="1"/>
  <c r="AC127" i="1"/>
  <c r="BP133" i="1"/>
  <c r="M136" i="1"/>
  <c r="AC136" i="1"/>
  <c r="Z139" i="1"/>
  <c r="CF144" i="1"/>
  <c r="AC152" i="1"/>
  <c r="Y5" i="1"/>
  <c r="Q15" i="1"/>
  <c r="S8" i="1"/>
  <c r="BP31" i="1"/>
  <c r="CA32" i="1"/>
  <c r="R38" i="1"/>
  <c r="X40" i="1"/>
  <c r="AC47" i="1"/>
  <c r="BQ52" i="1"/>
  <c r="CB52" i="1"/>
  <c r="M53" i="1"/>
  <c r="CA53" i="1"/>
  <c r="I56" i="1"/>
  <c r="AB60" i="1"/>
  <c r="BZ67" i="1"/>
  <c r="CB80" i="1"/>
  <c r="M81" i="1"/>
  <c r="M91" i="1"/>
  <c r="BZ107" i="1"/>
  <c r="CB110" i="1"/>
  <c r="Z138" i="1"/>
  <c r="Q152" i="1"/>
  <c r="CA9" i="1"/>
  <c r="V7" i="1"/>
  <c r="Q12" i="1"/>
  <c r="BZ12" i="1"/>
  <c r="K1" i="1"/>
  <c r="CF26" i="1"/>
  <c r="AB26" i="1"/>
  <c r="BU26" i="1"/>
  <c r="CB34" i="1"/>
  <c r="M34" i="1"/>
  <c r="BZ42" i="1"/>
  <c r="Q42" i="1"/>
  <c r="R48" i="1"/>
  <c r="BP48" i="1"/>
  <c r="X68" i="1"/>
  <c r="Z68" i="1"/>
  <c r="BQ88" i="1"/>
  <c r="I88" i="1"/>
  <c r="CB92" i="1"/>
  <c r="M92" i="1"/>
  <c r="BU95" i="1"/>
  <c r="AC95" i="1"/>
  <c r="AB95" i="1"/>
  <c r="BQ106" i="1"/>
  <c r="CB106" i="1"/>
  <c r="M106" i="1"/>
  <c r="AB110" i="1"/>
  <c r="CF110" i="1"/>
  <c r="CB121" i="1"/>
  <c r="I121" i="1"/>
  <c r="BQ122" i="1"/>
  <c r="CB122" i="1"/>
  <c r="M122" i="1"/>
  <c r="AB131" i="1"/>
  <c r="AC131" i="1"/>
  <c r="BU131" i="1"/>
  <c r="BZ147" i="1"/>
  <c r="BO147" i="1"/>
  <c r="Q147" i="1"/>
  <c r="BU148" i="1"/>
  <c r="CF148" i="1"/>
  <c r="Y1" i="1"/>
  <c r="N8" i="1"/>
  <c r="AB9" i="1"/>
  <c r="AY1" i="1"/>
  <c r="BO19" i="1"/>
  <c r="Q19" i="1"/>
  <c r="I20" i="1"/>
  <c r="BQ20" i="1"/>
  <c r="I34" i="1"/>
  <c r="Q41" i="1"/>
  <c r="BQ57" i="1"/>
  <c r="I57" i="1"/>
  <c r="Z66" i="1"/>
  <c r="BO83" i="1"/>
  <c r="BZ83" i="1"/>
  <c r="I92" i="1"/>
  <c r="CF97" i="1"/>
  <c r="AC97" i="1"/>
  <c r="AB97" i="1"/>
  <c r="BU97" i="1"/>
  <c r="BO104" i="1"/>
  <c r="Q104" i="1"/>
  <c r="I106" i="1"/>
  <c r="BU119" i="1"/>
  <c r="Z135" i="1"/>
  <c r="BO146" i="1"/>
  <c r="Q146" i="1"/>
  <c r="X153" i="1"/>
  <c r="S4" i="1"/>
  <c r="AC9" i="1"/>
  <c r="AB12" i="1"/>
  <c r="AC12" i="1"/>
  <c r="CA15" i="1"/>
  <c r="AC26" i="1"/>
  <c r="BO40" i="1"/>
  <c r="X46" i="1"/>
  <c r="Z46" i="1"/>
  <c r="R54" i="1"/>
  <c r="Z58" i="1"/>
  <c r="X58" i="1"/>
  <c r="X64" i="1"/>
  <c r="Z64" i="1"/>
  <c r="I83" i="1"/>
  <c r="BQ83" i="1"/>
  <c r="CB94" i="1"/>
  <c r="M94" i="1"/>
  <c r="BQ108" i="1"/>
  <c r="I108" i="1"/>
  <c r="CB113" i="1"/>
  <c r="M113" i="1"/>
  <c r="M121" i="1"/>
  <c r="BO142" i="1"/>
  <c r="BZ142" i="1"/>
  <c r="Q142" i="1"/>
  <c r="AC148" i="1"/>
  <c r="AH1" i="1"/>
  <c r="X13" i="1"/>
  <c r="Z13" i="1"/>
  <c r="BP50" i="1"/>
  <c r="R50" i="1"/>
  <c r="Q56" i="1"/>
  <c r="BO56" i="1"/>
  <c r="BO86" i="1"/>
  <c r="BZ86" i="1"/>
  <c r="Q86" i="1"/>
  <c r="I87" i="1"/>
  <c r="CF113" i="1"/>
  <c r="AC113" i="1"/>
  <c r="BO116" i="1"/>
  <c r="Q116" i="1"/>
  <c r="Q126" i="1"/>
  <c r="BO126" i="1"/>
  <c r="BP135" i="1"/>
  <c r="BU11" i="1"/>
  <c r="Z15" i="1"/>
  <c r="X15" i="1"/>
  <c r="BO16" i="1"/>
  <c r="BZ16" i="1"/>
  <c r="CB32" i="1"/>
  <c r="BQ32" i="1"/>
  <c r="I32" i="1"/>
  <c r="Z43" i="1"/>
  <c r="X43" i="1"/>
  <c r="BO51" i="1"/>
  <c r="BZ51" i="1"/>
  <c r="Q51" i="1"/>
  <c r="X60" i="1"/>
  <c r="X86" i="1"/>
  <c r="Z88" i="1"/>
  <c r="X88" i="1"/>
  <c r="I94" i="1"/>
  <c r="BQ96" i="1"/>
  <c r="CB96" i="1"/>
  <c r="BP105" i="1"/>
  <c r="CA105" i="1"/>
  <c r="BZ109" i="1"/>
  <c r="I113" i="1"/>
  <c r="BP118" i="1"/>
  <c r="AB118" i="1"/>
  <c r="CA118" i="1"/>
  <c r="X128" i="1"/>
  <c r="Z128" i="1"/>
  <c r="CB133" i="1"/>
  <c r="M133" i="1"/>
  <c r="BU151" i="1"/>
  <c r="BP153" i="1"/>
  <c r="S5" i="1"/>
  <c r="CB10" i="1"/>
  <c r="AB11" i="1"/>
  <c r="L4" i="1"/>
  <c r="CF14" i="1"/>
  <c r="X17" i="1"/>
  <c r="BZ37" i="1"/>
  <c r="X42" i="1"/>
  <c r="Z42" i="1"/>
  <c r="BQ47" i="1"/>
  <c r="I47" i="1"/>
  <c r="M47" i="1"/>
  <c r="M51" i="1"/>
  <c r="BQ51" i="1"/>
  <c r="AC68" i="1"/>
  <c r="CF68" i="1"/>
  <c r="BU68" i="1"/>
  <c r="AB69" i="1"/>
  <c r="CF69" i="1"/>
  <c r="BU69" i="1"/>
  <c r="AC79" i="1"/>
  <c r="BQ89" i="1"/>
  <c r="CB89" i="1"/>
  <c r="M89" i="1"/>
  <c r="AC91" i="1"/>
  <c r="I93" i="1"/>
  <c r="CB93" i="1"/>
  <c r="M93" i="1"/>
  <c r="BQ93" i="1"/>
  <c r="CF95" i="1"/>
  <c r="BP101" i="1"/>
  <c r="R101" i="1"/>
  <c r="BZ104" i="1"/>
  <c r="R105" i="1"/>
  <c r="AB105" i="1"/>
  <c r="R109" i="1"/>
  <c r="BQ112" i="1"/>
  <c r="M112" i="1"/>
  <c r="CB112" i="1"/>
  <c r="M117" i="1"/>
  <c r="R118" i="1"/>
  <c r="Z124" i="1"/>
  <c r="X124" i="1"/>
  <c r="AB133" i="1"/>
  <c r="AC133" i="1"/>
  <c r="BZ136" i="1"/>
  <c r="Q136" i="1"/>
  <c r="X137" i="1"/>
  <c r="CF137" i="1"/>
  <c r="BU137" i="1"/>
  <c r="AB145" i="1"/>
  <c r="AC145" i="1"/>
  <c r="BZ146" i="1"/>
  <c r="BU149" i="1"/>
  <c r="BO154" i="1"/>
  <c r="BZ154" i="1"/>
  <c r="AF7" i="1"/>
  <c r="BQ10" i="1"/>
  <c r="N1" i="1"/>
  <c r="BO13" i="1"/>
  <c r="Q13" i="1"/>
  <c r="Z19" i="1"/>
  <c r="X19" i="1"/>
  <c r="Z21" i="1"/>
  <c r="X21" i="1"/>
  <c r="BQ34" i="1"/>
  <c r="Q49" i="1"/>
  <c r="CF51" i="1"/>
  <c r="AC51" i="1"/>
  <c r="AB51" i="1"/>
  <c r="BQ55" i="1"/>
  <c r="CB55" i="1"/>
  <c r="CB58" i="1"/>
  <c r="I58" i="1"/>
  <c r="BQ85" i="1"/>
  <c r="CB85" i="1"/>
  <c r="CB87" i="1"/>
  <c r="CF92" i="1"/>
  <c r="AB93" i="1"/>
  <c r="AC93" i="1"/>
  <c r="BZ103" i="1"/>
  <c r="Z108" i="1"/>
  <c r="X108" i="1"/>
  <c r="Q109" i="1"/>
  <c r="BQ121" i="1"/>
  <c r="BP124" i="1"/>
  <c r="CF131" i="1"/>
  <c r="BZ144" i="1"/>
  <c r="Q144" i="1"/>
  <c r="BZ148" i="1"/>
  <c r="Q148" i="1"/>
  <c r="Z150" i="1"/>
  <c r="AC151" i="1"/>
  <c r="AF6" i="1"/>
  <c r="U7" i="1"/>
  <c r="AE4" i="1"/>
  <c r="CA11" i="1"/>
  <c r="M18" i="1"/>
  <c r="R21" i="1"/>
  <c r="M48" i="1"/>
  <c r="Z48" i="1"/>
  <c r="X48" i="1"/>
  <c r="I51" i="1"/>
  <c r="I55" i="1"/>
  <c r="CA56" i="1"/>
  <c r="R56" i="1"/>
  <c r="AC69" i="1"/>
  <c r="BZ70" i="1"/>
  <c r="Z73" i="1"/>
  <c r="X73" i="1"/>
  <c r="X76" i="1"/>
  <c r="Z76" i="1"/>
  <c r="CA82" i="1"/>
  <c r="CF85" i="1"/>
  <c r="AB85" i="1"/>
  <c r="BQ95" i="1"/>
  <c r="CB95" i="1"/>
  <c r="M95" i="1"/>
  <c r="R100" i="1"/>
  <c r="BP100" i="1"/>
  <c r="R107" i="1"/>
  <c r="CB111" i="1"/>
  <c r="I111" i="1"/>
  <c r="I112" i="1"/>
  <c r="CB115" i="1"/>
  <c r="M115" i="1"/>
  <c r="CA126" i="1"/>
  <c r="CB132" i="1"/>
  <c r="M132" i="1"/>
  <c r="CB144" i="1"/>
  <c r="M144" i="1"/>
  <c r="BP149" i="1"/>
  <c r="R151" i="1"/>
  <c r="BP27" i="1"/>
  <c r="CA39" i="1"/>
  <c r="R40" i="1"/>
  <c r="BU47" i="1"/>
  <c r="R64" i="1"/>
  <c r="BP66" i="1"/>
  <c r="R68" i="1"/>
  <c r="BP74" i="1"/>
  <c r="CA76" i="1"/>
  <c r="CA77" i="1"/>
  <c r="BP78" i="1"/>
  <c r="BP92" i="1"/>
  <c r="BP96" i="1"/>
  <c r="BU124" i="1"/>
  <c r="BO25" i="1"/>
  <c r="BP33" i="1"/>
  <c r="M36" i="1"/>
  <c r="CB36" i="1"/>
  <c r="BU42" i="1"/>
  <c r="I52" i="1"/>
  <c r="CF63" i="1"/>
  <c r="CA84" i="1"/>
  <c r="BZ85" i="1"/>
  <c r="R86" i="1"/>
  <c r="CA90" i="1"/>
  <c r="CB91" i="1"/>
  <c r="Z96" i="1"/>
  <c r="R98" i="1"/>
  <c r="CB102" i="1"/>
  <c r="CA111" i="1"/>
  <c r="CB125" i="1"/>
  <c r="M130" i="1"/>
  <c r="CB130" i="1"/>
  <c r="R131" i="1"/>
  <c r="Z134" i="1"/>
  <c r="CA142" i="1"/>
  <c r="Z142" i="1"/>
  <c r="Z143" i="1"/>
  <c r="BO151" i="1"/>
  <c r="CA50" i="1"/>
  <c r="CA87" i="1"/>
  <c r="R94" i="1"/>
  <c r="CA96" i="1"/>
  <c r="BO152" i="1"/>
  <c r="BU24" i="1"/>
  <c r="M43" i="1"/>
  <c r="AB45" i="1"/>
  <c r="BQ49" i="1"/>
  <c r="BQ69" i="1"/>
  <c r="AB70" i="1"/>
  <c r="R122" i="1"/>
  <c r="BP141" i="1"/>
  <c r="S1" i="1"/>
  <c r="AF1" i="1"/>
  <c r="AP1" i="1"/>
  <c r="K5" i="1"/>
  <c r="K8" i="1"/>
  <c r="S7" i="1"/>
  <c r="AE7" i="1"/>
  <c r="AE6" i="1"/>
  <c r="Q11" i="1"/>
  <c r="CB12" i="1"/>
  <c r="BQ12" i="1"/>
  <c r="I12" i="1"/>
  <c r="CF12" i="1"/>
  <c r="BQ15" i="1"/>
  <c r="CB15" i="1"/>
  <c r="M15" i="1"/>
  <c r="CF17" i="1"/>
  <c r="BQ26" i="1"/>
  <c r="CB26" i="1"/>
  <c r="BO28" i="1"/>
  <c r="Q28" i="1"/>
  <c r="BZ28" i="1"/>
  <c r="BP9" i="1"/>
  <c r="AA8" i="1"/>
  <c r="AA4" i="1"/>
  <c r="AA5" i="1"/>
  <c r="CF9" i="1"/>
  <c r="BU12" i="1"/>
  <c r="BU15" i="1"/>
  <c r="BO18" i="1"/>
  <c r="Q18" i="1"/>
  <c r="BO26" i="1"/>
  <c r="Q26" i="1"/>
  <c r="BO34" i="1"/>
  <c r="Q34" i="1"/>
  <c r="BU9" i="1"/>
  <c r="AB15" i="1"/>
  <c r="CB17" i="1"/>
  <c r="I17" i="1"/>
  <c r="Z20" i="1"/>
  <c r="X20" i="1"/>
  <c r="CF28" i="1"/>
  <c r="AC28" i="1"/>
  <c r="BU28" i="1"/>
  <c r="AB28" i="1"/>
  <c r="BO36" i="1"/>
  <c r="Q36" i="1"/>
  <c r="BD8" i="1"/>
  <c r="BD1" i="1"/>
  <c r="CA16" i="1"/>
  <c r="BO30" i="1"/>
  <c r="Q30" i="1"/>
  <c r="AD7" i="1"/>
  <c r="AD8" i="1"/>
  <c r="AD4" i="1"/>
  <c r="X9" i="1"/>
  <c r="BK1" i="1"/>
  <c r="Z9" i="1"/>
  <c r="BK3" i="1"/>
  <c r="CB14" i="1"/>
  <c r="BQ14" i="1"/>
  <c r="R17" i="1"/>
  <c r="BP17" i="1"/>
  <c r="BZ29" i="1"/>
  <c r="BO29" i="1"/>
  <c r="AA1" i="1"/>
  <c r="N7" i="1"/>
  <c r="U6" i="1"/>
  <c r="U8" i="1"/>
  <c r="U4" i="1"/>
  <c r="W4" i="1"/>
  <c r="W6" i="1"/>
  <c r="W7" i="1"/>
  <c r="Q17" i="1"/>
  <c r="BP21" i="1"/>
  <c r="BQ24" i="1"/>
  <c r="CA25" i="1"/>
  <c r="M28" i="1"/>
  <c r="R33" i="1"/>
  <c r="M37" i="1"/>
  <c r="CB37" i="1"/>
  <c r="BQ37" i="1"/>
  <c r="BO43" i="1"/>
  <c r="Q43" i="1"/>
  <c r="BZ43" i="1"/>
  <c r="AD1" i="1"/>
  <c r="N4" i="1"/>
  <c r="V8" i="1"/>
  <c r="V4" i="1"/>
  <c r="AA7" i="1"/>
  <c r="CB11" i="1"/>
  <c r="AM1" i="1"/>
  <c r="AM8" i="1"/>
  <c r="I11" i="1"/>
  <c r="CA13" i="1"/>
  <c r="BP13" i="1"/>
  <c r="M14" i="1"/>
  <c r="Z18" i="1"/>
  <c r="X18" i="1"/>
  <c r="BZ18" i="1"/>
  <c r="BP19" i="1"/>
  <c r="BO24" i="1"/>
  <c r="Q24" i="1"/>
  <c r="CB24" i="1"/>
  <c r="Z27" i="1"/>
  <c r="CB28" i="1"/>
  <c r="Q29" i="1"/>
  <c r="BO32" i="1"/>
  <c r="Q32" i="1"/>
  <c r="BZ34" i="1"/>
  <c r="AE1" i="1"/>
  <c r="AM3" i="1"/>
  <c r="Z10" i="1"/>
  <c r="X10" i="1"/>
  <c r="Y6" i="1"/>
  <c r="BP15" i="1"/>
  <c r="BZ26" i="1"/>
  <c r="CA27" i="1"/>
  <c r="BQ28" i="1"/>
  <c r="Q31" i="1"/>
  <c r="BO31" i="1"/>
  <c r="BZ36" i="1"/>
  <c r="CA37" i="1"/>
  <c r="BP37" i="1"/>
  <c r="Z38" i="1"/>
  <c r="Z39" i="1"/>
  <c r="BZ41" i="1"/>
  <c r="Y8" i="1"/>
  <c r="M16" i="1"/>
  <c r="BU20" i="1"/>
  <c r="CA22" i="1"/>
  <c r="AB22" i="1"/>
  <c r="BU22" i="1"/>
  <c r="AC30" i="1"/>
  <c r="AC32" i="1"/>
  <c r="AC34" i="1"/>
  <c r="AC36" i="1"/>
  <c r="AC41" i="1"/>
  <c r="BU45" i="1"/>
  <c r="AC48" i="1"/>
  <c r="BU51" i="1"/>
  <c r="X56" i="1"/>
  <c r="Q59" i="1"/>
  <c r="AB59" i="1"/>
  <c r="I60" i="1"/>
  <c r="BZ60" i="1"/>
  <c r="I64" i="1"/>
  <c r="Q70" i="1"/>
  <c r="BU70" i="1"/>
  <c r="BO71" i="1"/>
  <c r="CB71" i="1"/>
  <c r="BQ72" i="1"/>
  <c r="I72" i="1"/>
  <c r="CF72" i="1"/>
  <c r="AC73" i="1"/>
  <c r="I74" i="1"/>
  <c r="Q77" i="1"/>
  <c r="AC77" i="1"/>
  <c r="BP82" i="1"/>
  <c r="AB82" i="1"/>
  <c r="BU93" i="1"/>
  <c r="X107" i="1"/>
  <c r="Z107" i="1"/>
  <c r="Z109" i="1"/>
  <c r="Z110" i="1"/>
  <c r="X110" i="1"/>
  <c r="Q121" i="1"/>
  <c r="BZ122" i="1"/>
  <c r="Q122" i="1"/>
  <c r="BO123" i="1"/>
  <c r="Q123" i="1"/>
  <c r="BP126" i="1"/>
  <c r="X129" i="1"/>
  <c r="Z129" i="1"/>
  <c r="BZ129" i="1"/>
  <c r="CA131" i="1"/>
  <c r="BZ140" i="1"/>
  <c r="Q140" i="1"/>
  <c r="CB152" i="1"/>
  <c r="I152" i="1"/>
  <c r="M152" i="1"/>
  <c r="BQ53" i="1"/>
  <c r="CB60" i="1"/>
  <c r="X61" i="1"/>
  <c r="BZ63" i="1"/>
  <c r="BO66" i="1"/>
  <c r="BM66" i="1"/>
  <c r="CA66" i="1"/>
  <c r="Z72" i="1"/>
  <c r="BU72" i="1"/>
  <c r="CB76" i="1"/>
  <c r="BQ76" i="1"/>
  <c r="M76" i="1"/>
  <c r="CF76" i="1"/>
  <c r="CB79" i="1"/>
  <c r="BQ79" i="1"/>
  <c r="CF79" i="1"/>
  <c r="BO88" i="1"/>
  <c r="BZ88" i="1"/>
  <c r="Q88" i="1"/>
  <c r="BO96" i="1"/>
  <c r="Q96" i="1"/>
  <c r="CB98" i="1"/>
  <c r="M98" i="1"/>
  <c r="BO100" i="1"/>
  <c r="Q100" i="1"/>
  <c r="BO105" i="1"/>
  <c r="Q105" i="1"/>
  <c r="CA116" i="1"/>
  <c r="BQ123" i="1"/>
  <c r="I123" i="1"/>
  <c r="Z126" i="1"/>
  <c r="Q129" i="1"/>
  <c r="CA139" i="1"/>
  <c r="BP139" i="1"/>
  <c r="BU139" i="1"/>
  <c r="AB143" i="1"/>
  <c r="BU143" i="1"/>
  <c r="AC143" i="1"/>
  <c r="AB147" i="1"/>
  <c r="BU147" i="1"/>
  <c r="AC147" i="1"/>
  <c r="X154" i="1"/>
  <c r="Z154" i="1"/>
  <c r="CF46" i="1"/>
  <c r="CF50" i="1"/>
  <c r="BZ59" i="1"/>
  <c r="BQ60" i="1"/>
  <c r="I63" i="1"/>
  <c r="BQ63" i="1"/>
  <c r="CB63" i="1"/>
  <c r="BP68" i="1"/>
  <c r="CA72" i="1"/>
  <c r="BU76" i="1"/>
  <c r="BZ77" i="1"/>
  <c r="BU79" i="1"/>
  <c r="Z82" i="1"/>
  <c r="X82" i="1"/>
  <c r="BU87" i="1"/>
  <c r="AB87" i="1"/>
  <c r="CF87" i="1"/>
  <c r="BZ112" i="1"/>
  <c r="Q112" i="1"/>
  <c r="BZ121" i="1"/>
  <c r="CF123" i="1"/>
  <c r="AC123" i="1"/>
  <c r="BU123" i="1"/>
  <c r="AB123" i="1"/>
  <c r="CA135" i="1"/>
  <c r="R135" i="1"/>
  <c r="BP136" i="1"/>
  <c r="CF49" i="1"/>
  <c r="AB50" i="1"/>
  <c r="BU50" i="1"/>
  <c r="CA57" i="1"/>
  <c r="CA61" i="1"/>
  <c r="AB67" i="1"/>
  <c r="AC72" i="1"/>
  <c r="R74" i="1"/>
  <c r="BU89" i="1"/>
  <c r="AB89" i="1"/>
  <c r="BQ97" i="1"/>
  <c r="I97" i="1"/>
  <c r="CB97" i="1"/>
  <c r="M97" i="1"/>
  <c r="BU99" i="1"/>
  <c r="AB99" i="1"/>
  <c r="CF104" i="1"/>
  <c r="BU104" i="1"/>
  <c r="BO106" i="1"/>
  <c r="BZ106" i="1"/>
  <c r="Q106" i="1"/>
  <c r="CB108" i="1"/>
  <c r="M108" i="1"/>
  <c r="CF112" i="1"/>
  <c r="BO120" i="1"/>
  <c r="BZ120" i="1"/>
  <c r="Q130" i="1"/>
  <c r="BZ130" i="1"/>
  <c r="BU132" i="1"/>
  <c r="CF132" i="1"/>
  <c r="R139" i="1"/>
  <c r="AC139" i="1"/>
  <c r="CA143" i="1"/>
  <c r="R143" i="1"/>
  <c r="CA147" i="1"/>
  <c r="R147" i="1"/>
  <c r="BP147" i="1"/>
  <c r="Z149" i="1"/>
  <c r="X149" i="1"/>
  <c r="X151" i="1"/>
  <c r="Z151" i="1"/>
  <c r="BU46" i="1"/>
  <c r="CA54" i="1"/>
  <c r="CF78" i="1"/>
  <c r="Q92" i="1"/>
  <c r="BO92" i="1"/>
  <c r="BU112" i="1"/>
  <c r="BO125" i="1"/>
  <c r="BZ125" i="1"/>
  <c r="M129" i="1"/>
  <c r="CB129" i="1"/>
  <c r="L1" i="1"/>
  <c r="W5" i="1"/>
  <c r="AE5" i="1"/>
  <c r="K7" i="1"/>
  <c r="CF11" i="1"/>
  <c r="AD5" i="1"/>
  <c r="I13" i="1"/>
  <c r="N6" i="1"/>
  <c r="CA17" i="1"/>
  <c r="BZ19" i="1"/>
  <c r="M20" i="1"/>
  <c r="BO27" i="1"/>
  <c r="CA29" i="1"/>
  <c r="CA31" i="1"/>
  <c r="CA33" i="1"/>
  <c r="BU43" i="1"/>
  <c r="BU44" i="1"/>
  <c r="I45" i="1"/>
  <c r="R46" i="1"/>
  <c r="CF48" i="1"/>
  <c r="AB49" i="1"/>
  <c r="X52" i="1"/>
  <c r="BZ54" i="1"/>
  <c r="X55" i="1"/>
  <c r="Q57" i="1"/>
  <c r="Q58" i="1"/>
  <c r="Q60" i="1"/>
  <c r="Q62" i="1"/>
  <c r="CA64" i="1"/>
  <c r="AB66" i="1"/>
  <c r="CF66" i="1"/>
  <c r="CB67" i="1"/>
  <c r="Q68" i="1"/>
  <c r="AC71" i="1"/>
  <c r="X75" i="1"/>
  <c r="CB75" i="1"/>
  <c r="I75" i="1"/>
  <c r="BZ79" i="1"/>
  <c r="Z80" i="1"/>
  <c r="BZ82" i="1"/>
  <c r="Q82" i="1"/>
  <c r="Q87" i="1"/>
  <c r="M88" i="1"/>
  <c r="CB88" i="1"/>
  <c r="AC89" i="1"/>
  <c r="X94" i="1"/>
  <c r="Z94" i="1"/>
  <c r="CA99" i="1"/>
  <c r="AC99" i="1"/>
  <c r="CF107" i="1"/>
  <c r="BU107" i="1"/>
  <c r="AB107" i="1"/>
  <c r="BQ115" i="1"/>
  <c r="I115" i="1"/>
  <c r="BO117" i="1"/>
  <c r="BZ117" i="1"/>
  <c r="CB119" i="1"/>
  <c r="CA122" i="1"/>
  <c r="M123" i="1"/>
  <c r="CB123" i="1"/>
  <c r="R124" i="1"/>
  <c r="I129" i="1"/>
  <c r="BP131" i="1"/>
  <c r="AC132" i="1"/>
  <c r="BZ135" i="1"/>
  <c r="Q135" i="1"/>
  <c r="BO135" i="1"/>
  <c r="CF136" i="1"/>
  <c r="CA21" i="1"/>
  <c r="CA23" i="1"/>
  <c r="CA35" i="1"/>
  <c r="CA40" i="1"/>
  <c r="BU41" i="1"/>
  <c r="AB46" i="1"/>
  <c r="X47" i="1"/>
  <c r="AC49" i="1"/>
  <c r="Q53" i="1"/>
  <c r="I54" i="1"/>
  <c r="CB54" i="1"/>
  <c r="R58" i="1"/>
  <c r="AC64" i="1"/>
  <c r="BZ64" i="1"/>
  <c r="AC66" i="1"/>
  <c r="X70" i="1"/>
  <c r="CF73" i="1"/>
  <c r="CA74" i="1"/>
  <c r="I76" i="1"/>
  <c r="AB78" i="1"/>
  <c r="BU78" i="1"/>
  <c r="I79" i="1"/>
  <c r="Q80" i="1"/>
  <c r="BZ80" i="1"/>
  <c r="X81" i="1"/>
  <c r="BU81" i="1"/>
  <c r="AB81" i="1"/>
  <c r="CB83" i="1"/>
  <c r="M83" i="1"/>
  <c r="X103" i="1"/>
  <c r="Z103" i="1"/>
  <c r="BZ105" i="1"/>
  <c r="BP111" i="1"/>
  <c r="AC115" i="1"/>
  <c r="AB115" i="1"/>
  <c r="BU115" i="1"/>
  <c r="I116" i="1"/>
  <c r="CB116" i="1"/>
  <c r="BQ116" i="1"/>
  <c r="M116" i="1"/>
  <c r="BQ119" i="1"/>
  <c r="BP120" i="1"/>
  <c r="CA120" i="1"/>
  <c r="AB128" i="1"/>
  <c r="AC128" i="1"/>
  <c r="CF128" i="1"/>
  <c r="BU128" i="1"/>
  <c r="BZ131" i="1"/>
  <c r="BO131" i="1"/>
  <c r="CB135" i="1"/>
  <c r="I135" i="1"/>
  <c r="BO138" i="1"/>
  <c r="Q138" i="1"/>
  <c r="BP143" i="1"/>
  <c r="V5" i="1"/>
  <c r="AB30" i="1"/>
  <c r="BU30" i="1"/>
  <c r="AB32" i="1"/>
  <c r="BU32" i="1"/>
  <c r="AB34" i="1"/>
  <c r="BU34" i="1"/>
  <c r="CA36" i="1"/>
  <c r="AB36" i="1"/>
  <c r="BU36" i="1"/>
  <c r="CF42" i="1"/>
  <c r="CA48" i="1"/>
  <c r="BU48" i="1"/>
  <c r="I49" i="1"/>
  <c r="BZ53" i="1"/>
  <c r="BQ54" i="1"/>
  <c r="CA59" i="1"/>
  <c r="BU59" i="1"/>
  <c r="CB64" i="1"/>
  <c r="X65" i="1"/>
  <c r="I66" i="1"/>
  <c r="CA68" i="1"/>
  <c r="AB73" i="1"/>
  <c r="Q75" i="1"/>
  <c r="AB77" i="1"/>
  <c r="BU77" i="1"/>
  <c r="Q91" i="1"/>
  <c r="CF93" i="1"/>
  <c r="BO111" i="1"/>
  <c r="Q111" i="1"/>
  <c r="O111" i="1"/>
  <c r="AC116" i="1"/>
  <c r="CF116" i="1"/>
  <c r="BU116" i="1"/>
  <c r="AB116" i="1"/>
  <c r="Z118" i="1"/>
  <c r="AC118" i="1"/>
  <c r="BU118" i="1"/>
  <c r="I119" i="1"/>
  <c r="Q119" i="1"/>
  <c r="BZ119" i="1"/>
  <c r="Q120" i="1"/>
  <c r="R120" i="1"/>
  <c r="BP122" i="1"/>
  <c r="AB135" i="1"/>
  <c r="BU135" i="1"/>
  <c r="AC135" i="1"/>
  <c r="CF135" i="1"/>
  <c r="AB137" i="1"/>
  <c r="AC137" i="1"/>
  <c r="CF139" i="1"/>
  <c r="BZ143" i="1"/>
  <c r="BO143" i="1"/>
  <c r="CF143" i="1"/>
  <c r="CF147" i="1"/>
  <c r="CA85" i="1"/>
  <c r="BP90" i="1"/>
  <c r="Q94" i="1"/>
  <c r="Q99" i="1"/>
  <c r="Q103" i="1"/>
  <c r="M110" i="1"/>
  <c r="BU110" i="1"/>
  <c r="CF124" i="1"/>
  <c r="BU127" i="1"/>
  <c r="BU133" i="1"/>
  <c r="CA146" i="1"/>
  <c r="Z146" i="1"/>
  <c r="AC149" i="1"/>
  <c r="CF153" i="1"/>
  <c r="CB154" i="1"/>
  <c r="BU153" i="1"/>
  <c r="CF141" i="1"/>
  <c r="AC153" i="1"/>
  <c r="CA78" i="1"/>
  <c r="I80" i="1"/>
  <c r="X84" i="1"/>
  <c r="I85" i="1"/>
  <c r="CA86" i="1"/>
  <c r="I89" i="1"/>
  <c r="CA92" i="1"/>
  <c r="BO94" i="1"/>
  <c r="BQ104" i="1"/>
  <c r="M107" i="1"/>
  <c r="BP107" i="1"/>
  <c r="I132" i="1"/>
  <c r="BO139" i="1"/>
  <c r="M140" i="1"/>
  <c r="BU141" i="1"/>
  <c r="X145" i="1"/>
  <c r="CF145" i="1"/>
  <c r="I148" i="1"/>
  <c r="BZ150" i="1"/>
  <c r="CA151" i="1"/>
  <c r="CF151" i="1"/>
  <c r="CF91" i="1"/>
  <c r="CA113" i="1"/>
  <c r="BX113" i="1"/>
  <c r="AC141" i="1"/>
  <c r="Q151" i="1"/>
  <c r="Q83" i="1"/>
  <c r="AB91" i="1"/>
  <c r="CA98" i="1"/>
  <c r="Z101" i="1"/>
  <c r="BU105" i="1"/>
  <c r="Q107" i="1"/>
  <c r="AB113" i="1"/>
  <c r="BU113" i="1"/>
  <c r="I117" i="1"/>
  <c r="BQ117" i="1"/>
  <c r="Q118" i="1"/>
  <c r="AB122" i="1"/>
  <c r="BU122" i="1"/>
  <c r="CF127" i="1"/>
  <c r="BU145" i="1"/>
  <c r="CF149" i="1"/>
  <c r="CF152" i="1"/>
  <c r="Q154" i="1"/>
  <c r="T5" i="1"/>
  <c r="T8" i="1"/>
  <c r="T4" i="1"/>
  <c r="T1" i="1"/>
  <c r="AH3" i="1"/>
  <c r="AY3" i="1"/>
  <c r="AF5" i="1"/>
  <c r="V6" i="1"/>
  <c r="AD6" i="1"/>
  <c r="L7" i="1"/>
  <c r="T7" i="1"/>
  <c r="AH8" i="1"/>
  <c r="AY8" i="1"/>
  <c r="BZ9" i="1"/>
  <c r="CF13" i="1"/>
  <c r="BU17" i="1"/>
  <c r="BP23" i="1"/>
  <c r="BZ23" i="1"/>
  <c r="R25" i="1"/>
  <c r="BP26" i="1"/>
  <c r="R26" i="1"/>
  <c r="CB29" i="1"/>
  <c r="M29" i="1"/>
  <c r="BQ29" i="1"/>
  <c r="BO33" i="1"/>
  <c r="Z34" i="1"/>
  <c r="X34" i="1"/>
  <c r="Q35" i="1"/>
  <c r="AC35" i="1"/>
  <c r="AB35" i="1"/>
  <c r="BU35" i="1"/>
  <c r="I37" i="1"/>
  <c r="Q38" i="1"/>
  <c r="AC38" i="1"/>
  <c r="BU38" i="1"/>
  <c r="AB38" i="1"/>
  <c r="CF38" i="1"/>
  <c r="CA41" i="1"/>
  <c r="R41" i="1"/>
  <c r="X41" i="1"/>
  <c r="CB42" i="1"/>
  <c r="M42" i="1"/>
  <c r="I42" i="1"/>
  <c r="BQ42" i="1"/>
  <c r="CA44" i="1"/>
  <c r="R44" i="1"/>
  <c r="BP44" i="1"/>
  <c r="X44" i="1"/>
  <c r="CA45" i="1"/>
  <c r="R45" i="1"/>
  <c r="BP45" i="1"/>
  <c r="CF54" i="1"/>
  <c r="BU54" i="1"/>
  <c r="AC54" i="1"/>
  <c r="AB54" i="1"/>
  <c r="M58" i="1"/>
  <c r="BQ58" i="1"/>
  <c r="CF61" i="1"/>
  <c r="BU61" i="1"/>
  <c r="AC61" i="1"/>
  <c r="AB61" i="1"/>
  <c r="BU65" i="1"/>
  <c r="AC65" i="1"/>
  <c r="AB65" i="1"/>
  <c r="CF65" i="1"/>
  <c r="CB68" i="1"/>
  <c r="M68" i="1"/>
  <c r="BQ68" i="1"/>
  <c r="CA80" i="1"/>
  <c r="R80" i="1"/>
  <c r="BP80" i="1"/>
  <c r="BP14" i="1"/>
  <c r="R14" i="1"/>
  <c r="BP18" i="1"/>
  <c r="R18" i="1"/>
  <c r="CB19" i="1"/>
  <c r="M19" i="1"/>
  <c r="CB23" i="1"/>
  <c r="M23" i="1"/>
  <c r="BQ23" i="1"/>
  <c r="Z28" i="1"/>
  <c r="X28" i="1"/>
  <c r="AC29" i="1"/>
  <c r="AB29" i="1"/>
  <c r="BU29" i="1"/>
  <c r="BZ33" i="1"/>
  <c r="BP36" i="1"/>
  <c r="R36" i="1"/>
  <c r="CF57" i="1"/>
  <c r="BU57" i="1"/>
  <c r="CA58" i="1"/>
  <c r="BP58" i="1"/>
  <c r="BU58" i="1"/>
  <c r="CF58" i="1"/>
  <c r="CF83" i="1"/>
  <c r="AC83" i="1"/>
  <c r="BU83" i="1"/>
  <c r="AB83" i="1"/>
  <c r="CA10" i="1"/>
  <c r="BQ13" i="1"/>
  <c r="BO14" i="1"/>
  <c r="AB16" i="1"/>
  <c r="BO17" i="1"/>
  <c r="CA18" i="1"/>
  <c r="BQ19" i="1"/>
  <c r="Z22" i="1"/>
  <c r="X22" i="1"/>
  <c r="AC23" i="1"/>
  <c r="AB23" i="1"/>
  <c r="BU23" i="1"/>
  <c r="BZ27" i="1"/>
  <c r="BP30" i="1"/>
  <c r="R30" i="1"/>
  <c r="BX32" i="1"/>
  <c r="CB33" i="1"/>
  <c r="M33" i="1"/>
  <c r="BQ33" i="1"/>
  <c r="CA43" i="1"/>
  <c r="R43" i="1"/>
  <c r="BP43" i="1"/>
  <c r="Q47" i="1"/>
  <c r="BZ47" i="1"/>
  <c r="BO47" i="1"/>
  <c r="AB57" i="1"/>
  <c r="AB58" i="1"/>
  <c r="Q69" i="1"/>
  <c r="BZ69" i="1"/>
  <c r="Q84" i="1"/>
  <c r="BO84" i="1"/>
  <c r="Z85" i="1"/>
  <c r="X85" i="1"/>
  <c r="AB10" i="1"/>
  <c r="BO11" i="1"/>
  <c r="AB13" i="1"/>
  <c r="BZ14" i="1"/>
  <c r="AC16" i="1"/>
  <c r="I19" i="1"/>
  <c r="BZ21" i="1"/>
  <c r="BP24" i="1"/>
  <c r="R24" i="1"/>
  <c r="CB27" i="1"/>
  <c r="M27" i="1"/>
  <c r="BQ27" i="1"/>
  <c r="CF29" i="1"/>
  <c r="Z32" i="1"/>
  <c r="X32" i="1"/>
  <c r="AC33" i="1"/>
  <c r="AB33" i="1"/>
  <c r="BU33" i="1"/>
  <c r="M39" i="1"/>
  <c r="CB39" i="1"/>
  <c r="BQ39" i="1"/>
  <c r="I50" i="1"/>
  <c r="AC57" i="1"/>
  <c r="AC58" i="1"/>
  <c r="AC10" i="1"/>
  <c r="BP12" i="1"/>
  <c r="R12" i="1"/>
  <c r="M13" i="1"/>
  <c r="AC13" i="1"/>
  <c r="CA14" i="1"/>
  <c r="BU16" i="1"/>
  <c r="BQ17" i="1"/>
  <c r="AB19" i="1"/>
  <c r="CB21" i="1"/>
  <c r="M21" i="1"/>
  <c r="BQ21" i="1"/>
  <c r="CF23" i="1"/>
  <c r="Z26" i="1"/>
  <c r="X26" i="1"/>
  <c r="AC27" i="1"/>
  <c r="AB27" i="1"/>
  <c r="BU27" i="1"/>
  <c r="BZ31" i="1"/>
  <c r="BP34" i="1"/>
  <c r="R34" i="1"/>
  <c r="Z45" i="1"/>
  <c r="X45" i="1"/>
  <c r="BP47" i="1"/>
  <c r="R47" i="1"/>
  <c r="CA47" i="1"/>
  <c r="CF55" i="1"/>
  <c r="BU55" i="1"/>
  <c r="AC55" i="1"/>
  <c r="BP56" i="1"/>
  <c r="BZ56" i="1"/>
  <c r="BP71" i="1"/>
  <c r="R71" i="1"/>
  <c r="CA71" i="1"/>
  <c r="BP83" i="1"/>
  <c r="R83" i="1"/>
  <c r="CA83" i="1"/>
  <c r="BD3" i="1"/>
  <c r="U5" i="1"/>
  <c r="K6" i="1"/>
  <c r="S6" i="1"/>
  <c r="AA6" i="1"/>
  <c r="Y7" i="1"/>
  <c r="W8" i="1"/>
  <c r="AE8" i="1"/>
  <c r="BU10" i="1"/>
  <c r="BQ11" i="1"/>
  <c r="X12" i="1"/>
  <c r="BO12" i="1"/>
  <c r="AB14" i="1"/>
  <c r="BO15" i="1"/>
  <c r="AB17" i="1"/>
  <c r="AB18" i="1"/>
  <c r="AC21" i="1"/>
  <c r="AB21" i="1"/>
  <c r="BU21" i="1"/>
  <c r="I23" i="1"/>
  <c r="BP25" i="1"/>
  <c r="BZ25" i="1"/>
  <c r="R27" i="1"/>
  <c r="BP28" i="1"/>
  <c r="R28" i="1"/>
  <c r="BX30" i="1"/>
  <c r="CB31" i="1"/>
  <c r="M31" i="1"/>
  <c r="BQ31" i="1"/>
  <c r="CF33" i="1"/>
  <c r="BO35" i="1"/>
  <c r="Z36" i="1"/>
  <c r="X36" i="1"/>
  <c r="Q37" i="1"/>
  <c r="CF37" i="1"/>
  <c r="BU37" i="1"/>
  <c r="AC37" i="1"/>
  <c r="AB37" i="1"/>
  <c r="BO38" i="1"/>
  <c r="BZ40" i="1"/>
  <c r="BO48" i="1"/>
  <c r="Z51" i="1"/>
  <c r="X51" i="1"/>
  <c r="BP52" i="1"/>
  <c r="R52" i="1"/>
  <c r="CF52" i="1"/>
  <c r="BU52" i="1"/>
  <c r="BP54" i="1"/>
  <c r="Q55" i="1"/>
  <c r="BQ56" i="1"/>
  <c r="CB56" i="1"/>
  <c r="R62" i="1"/>
  <c r="BP62" i="1"/>
  <c r="CA62" i="1"/>
  <c r="I68" i="1"/>
  <c r="BZ73" i="1"/>
  <c r="Q73" i="1"/>
  <c r="AF4" i="1"/>
  <c r="N5" i="1"/>
  <c r="L6" i="1"/>
  <c r="T6" i="1"/>
  <c r="AC14" i="1"/>
  <c r="BP16" i="1"/>
  <c r="R16" i="1"/>
  <c r="M17" i="1"/>
  <c r="AC18" i="1"/>
  <c r="BU18" i="1"/>
  <c r="BU19" i="1"/>
  <c r="BP22" i="1"/>
  <c r="R22" i="1"/>
  <c r="CB25" i="1"/>
  <c r="M25" i="1"/>
  <c r="BQ25" i="1"/>
  <c r="CF27" i="1"/>
  <c r="Z30" i="1"/>
  <c r="X30" i="1"/>
  <c r="AC31" i="1"/>
  <c r="AB31" i="1"/>
  <c r="BU31" i="1"/>
  <c r="I33" i="1"/>
  <c r="BP35" i="1"/>
  <c r="BP38" i="1"/>
  <c r="I39" i="1"/>
  <c r="CB40" i="1"/>
  <c r="M40" i="1"/>
  <c r="I40" i="1"/>
  <c r="BQ40" i="1"/>
  <c r="M50" i="1"/>
  <c r="AB56" i="1"/>
  <c r="BU56" i="1"/>
  <c r="AC56" i="1"/>
  <c r="CF56" i="1"/>
  <c r="BP69" i="1"/>
  <c r="R69" i="1"/>
  <c r="CA69" i="1"/>
  <c r="BZ78" i="1"/>
  <c r="Q78" i="1"/>
  <c r="CF80" i="1"/>
  <c r="BU80" i="1"/>
  <c r="AC80" i="1"/>
  <c r="AB80" i="1"/>
  <c r="AP3" i="1"/>
  <c r="Y4" i="1"/>
  <c r="R9" i="1"/>
  <c r="BP10" i="1"/>
  <c r="R10" i="1"/>
  <c r="M11" i="1"/>
  <c r="CA12" i="1"/>
  <c r="X16" i="1"/>
  <c r="CF19" i="1"/>
  <c r="BP20" i="1"/>
  <c r="R20" i="1"/>
  <c r="CF21" i="1"/>
  <c r="Z24" i="1"/>
  <c r="X24" i="1"/>
  <c r="AC25" i="1"/>
  <c r="AB25" i="1"/>
  <c r="BU25" i="1"/>
  <c r="CA26" i="1"/>
  <c r="I27" i="1"/>
  <c r="BP29" i="1"/>
  <c r="R31" i="1"/>
  <c r="BP32" i="1"/>
  <c r="R32" i="1"/>
  <c r="CB35" i="1"/>
  <c r="M35" i="1"/>
  <c r="BQ35" i="1"/>
  <c r="CB38" i="1"/>
  <c r="M38" i="1"/>
  <c r="BQ38" i="1"/>
  <c r="AC40" i="1"/>
  <c r="AB40" i="1"/>
  <c r="BU40" i="1"/>
  <c r="BP41" i="1"/>
  <c r="CA42" i="1"/>
  <c r="R42" i="1"/>
  <c r="BO42" i="1"/>
  <c r="BZ44" i="1"/>
  <c r="Q44" i="1"/>
  <c r="BO44" i="1"/>
  <c r="Q48" i="1"/>
  <c r="CB50" i="1"/>
  <c r="AC52" i="1"/>
  <c r="AB53" i="1"/>
  <c r="CF53" i="1"/>
  <c r="BU53" i="1"/>
  <c r="BZ55" i="1"/>
  <c r="Z59" i="1"/>
  <c r="X59" i="1"/>
  <c r="BP73" i="1"/>
  <c r="R73" i="1"/>
  <c r="CA73" i="1"/>
  <c r="BZ84" i="1"/>
  <c r="BU39" i="1"/>
  <c r="M41" i="1"/>
  <c r="CA46" i="1"/>
  <c r="CB48" i="1"/>
  <c r="BO50" i="1"/>
  <c r="BP53" i="1"/>
  <c r="R53" i="1"/>
  <c r="BP55" i="1"/>
  <c r="R55" i="1"/>
  <c r="BP57" i="1"/>
  <c r="R57" i="1"/>
  <c r="X57" i="1"/>
  <c r="BO57" i="1"/>
  <c r="BZ58" i="1"/>
  <c r="CF60" i="1"/>
  <c r="CF62" i="1"/>
  <c r="BP63" i="1"/>
  <c r="R63" i="1"/>
  <c r="CA63" i="1"/>
  <c r="X63" i="1"/>
  <c r="BO63" i="1"/>
  <c r="CF64" i="1"/>
  <c r="M66" i="1"/>
  <c r="BO74" i="1"/>
  <c r="BP75" i="1"/>
  <c r="R75" i="1"/>
  <c r="BO75" i="1"/>
  <c r="BP81" i="1"/>
  <c r="R81" i="1"/>
  <c r="BO81" i="1"/>
  <c r="BZ81" i="1"/>
  <c r="BP86" i="1"/>
  <c r="CB86" i="1"/>
  <c r="AB94" i="1"/>
  <c r="BU94" i="1"/>
  <c r="CF94" i="1"/>
  <c r="BZ95" i="1"/>
  <c r="Q95" i="1"/>
  <c r="BO95" i="1"/>
  <c r="Z99" i="1"/>
  <c r="X99" i="1"/>
  <c r="BU109" i="1"/>
  <c r="CF109" i="1"/>
  <c r="AC109" i="1"/>
  <c r="BO62" i="1"/>
  <c r="BP64" i="1"/>
  <c r="BP65" i="1"/>
  <c r="R65" i="1"/>
  <c r="BO76" i="1"/>
  <c r="CB82" i="1"/>
  <c r="BQ86" i="1"/>
  <c r="CA94" i="1"/>
  <c r="BP94" i="1"/>
  <c r="CB100" i="1"/>
  <c r="Z104" i="1"/>
  <c r="X104" i="1"/>
  <c r="CA109" i="1"/>
  <c r="BP109" i="1"/>
  <c r="BO61" i="1"/>
  <c r="CB62" i="1"/>
  <c r="M62" i="1"/>
  <c r="BQ64" i="1"/>
  <c r="BO65" i="1"/>
  <c r="BP67" i="1"/>
  <c r="R67" i="1"/>
  <c r="CA67" i="1"/>
  <c r="BQ74" i="1"/>
  <c r="AC75" i="1"/>
  <c r="BU75" i="1"/>
  <c r="BU85" i="1"/>
  <c r="AC94" i="1"/>
  <c r="I96" i="1"/>
  <c r="M96" i="1"/>
  <c r="AB109" i="1"/>
  <c r="M134" i="1"/>
  <c r="I134" i="1"/>
  <c r="CB134" i="1"/>
  <c r="BQ134" i="1"/>
  <c r="BP60" i="1"/>
  <c r="R60" i="1"/>
  <c r="CA60" i="1"/>
  <c r="BQ62" i="1"/>
  <c r="AB64" i="1"/>
  <c r="CA65" i="1"/>
  <c r="BO68" i="1"/>
  <c r="CB74" i="1"/>
  <c r="Z77" i="1"/>
  <c r="X77" i="1"/>
  <c r="BP79" i="1"/>
  <c r="R79" i="1"/>
  <c r="CA79" i="1"/>
  <c r="BO79" i="1"/>
  <c r="BQ80" i="1"/>
  <c r="I82" i="1"/>
  <c r="AC85" i="1"/>
  <c r="AB86" i="1"/>
  <c r="CF86" i="1"/>
  <c r="BU86" i="1"/>
  <c r="BZ93" i="1"/>
  <c r="Q93" i="1"/>
  <c r="AB96" i="1"/>
  <c r="BU96" i="1"/>
  <c r="CF96" i="1"/>
  <c r="AC96" i="1"/>
  <c r="BO98" i="1"/>
  <c r="BZ98" i="1"/>
  <c r="AB108" i="1"/>
  <c r="AC108" i="1"/>
  <c r="CF108" i="1"/>
  <c r="BU108" i="1"/>
  <c r="CB118" i="1"/>
  <c r="M118" i="1"/>
  <c r="BQ118" i="1"/>
  <c r="I118" i="1"/>
  <c r="AB88" i="1"/>
  <c r="CF88" i="1"/>
  <c r="BU88" i="1"/>
  <c r="Z89" i="1"/>
  <c r="X89" i="1"/>
  <c r="Z97" i="1"/>
  <c r="X97" i="1"/>
  <c r="M100" i="1"/>
  <c r="I100" i="1"/>
  <c r="I105" i="1"/>
  <c r="CB105" i="1"/>
  <c r="M105" i="1"/>
  <c r="R134" i="1"/>
  <c r="CA134" i="1"/>
  <c r="BP134" i="1"/>
  <c r="BQ41" i="1"/>
  <c r="CB44" i="1"/>
  <c r="M44" i="1"/>
  <c r="BO46" i="1"/>
  <c r="BP49" i="1"/>
  <c r="R49" i="1"/>
  <c r="AC60" i="1"/>
  <c r="AB62" i="1"/>
  <c r="AC67" i="1"/>
  <c r="BU67" i="1"/>
  <c r="X69" i="1"/>
  <c r="X71" i="1"/>
  <c r="BZ71" i="1"/>
  <c r="BO72" i="1"/>
  <c r="AC74" i="1"/>
  <c r="CB78" i="1"/>
  <c r="M78" i="1"/>
  <c r="AC81" i="1"/>
  <c r="BQ84" i="1"/>
  <c r="CB84" i="1"/>
  <c r="CA88" i="1"/>
  <c r="BP88" i="1"/>
  <c r="BO90" i="1"/>
  <c r="BP93" i="1"/>
  <c r="R93" i="1"/>
  <c r="AB100" i="1"/>
  <c r="BU100" i="1"/>
  <c r="AC100" i="1"/>
  <c r="CF100" i="1"/>
  <c r="BO101" i="1"/>
  <c r="BZ101" i="1"/>
  <c r="CF103" i="1"/>
  <c r="BU103" i="1"/>
  <c r="AC103" i="1"/>
  <c r="AB39" i="1"/>
  <c r="BQ43" i="1"/>
  <c r="BQ44" i="1"/>
  <c r="Q46" i="1"/>
  <c r="CB46" i="1"/>
  <c r="M46" i="1"/>
  <c r="BP46" i="1"/>
  <c r="I48" i="1"/>
  <c r="BO49" i="1"/>
  <c r="BP51" i="1"/>
  <c r="R51" i="1"/>
  <c r="CA51" i="1"/>
  <c r="CF59" i="1"/>
  <c r="CB66" i="1"/>
  <c r="Z67" i="1"/>
  <c r="X67" i="1"/>
  <c r="AB68" i="1"/>
  <c r="BP70" i="1"/>
  <c r="BP72" i="1"/>
  <c r="CF75" i="1"/>
  <c r="BQ78" i="1"/>
  <c r="CF81" i="1"/>
  <c r="M82" i="1"/>
  <c r="AB84" i="1"/>
  <c r="BU84" i="1"/>
  <c r="AC84" i="1"/>
  <c r="CF84" i="1"/>
  <c r="I86" i="1"/>
  <c r="Z87" i="1"/>
  <c r="X87" i="1"/>
  <c r="AC88" i="1"/>
  <c r="BZ90" i="1"/>
  <c r="CA103" i="1"/>
  <c r="BP103" i="1"/>
  <c r="Q115" i="1"/>
  <c r="BZ115" i="1"/>
  <c r="BO115" i="1"/>
  <c r="AC39" i="1"/>
  <c r="AB41" i="1"/>
  <c r="AB42" i="1"/>
  <c r="I44" i="1"/>
  <c r="BQ46" i="1"/>
  <c r="CA49" i="1"/>
  <c r="BP59" i="1"/>
  <c r="R59" i="1"/>
  <c r="BU62" i="1"/>
  <c r="R70" i="1"/>
  <c r="Q72" i="1"/>
  <c r="CF74" i="1"/>
  <c r="I78" i="1"/>
  <c r="Z83" i="1"/>
  <c r="X83" i="1"/>
  <c r="R84" i="1"/>
  <c r="I90" i="1"/>
  <c r="CB90" i="1"/>
  <c r="BQ90" i="1"/>
  <c r="BZ96" i="1"/>
  <c r="AB103" i="1"/>
  <c r="CA114" i="1"/>
  <c r="BP114" i="1"/>
  <c r="R114" i="1"/>
  <c r="BP85" i="1"/>
  <c r="R85" i="1"/>
  <c r="F85" i="1"/>
  <c r="Q89" i="1"/>
  <c r="BP91" i="1"/>
  <c r="R91" i="1"/>
  <c r="CA91" i="1"/>
  <c r="BQ94" i="1"/>
  <c r="Z95" i="1"/>
  <c r="X95" i="1"/>
  <c r="Q97" i="1"/>
  <c r="BZ100" i="1"/>
  <c r="CA102" i="1"/>
  <c r="BP102" i="1"/>
  <c r="R102" i="1"/>
  <c r="BP125" i="1"/>
  <c r="R125" i="1"/>
  <c r="CA125" i="1"/>
  <c r="BP130" i="1"/>
  <c r="R130" i="1"/>
  <c r="CA130" i="1"/>
  <c r="Z91" i="1"/>
  <c r="X91" i="1"/>
  <c r="BP95" i="1"/>
  <c r="R95" i="1"/>
  <c r="CA95" i="1"/>
  <c r="BQ98" i="1"/>
  <c r="M101" i="1"/>
  <c r="CB101" i="1"/>
  <c r="BQ101" i="1"/>
  <c r="BO102" i="1"/>
  <c r="BZ102" i="1"/>
  <c r="I103" i="1"/>
  <c r="CA108" i="1"/>
  <c r="BP108" i="1"/>
  <c r="R108" i="1"/>
  <c r="BO82" i="1"/>
  <c r="BO89" i="1"/>
  <c r="AB90" i="1"/>
  <c r="BU90" i="1"/>
  <c r="BZ92" i="1"/>
  <c r="BO97" i="1"/>
  <c r="AB98" i="1"/>
  <c r="BU98" i="1"/>
  <c r="BU101" i="1"/>
  <c r="AC101" i="1"/>
  <c r="CA106" i="1"/>
  <c r="BP106" i="1"/>
  <c r="R106" i="1"/>
  <c r="AB106" i="1"/>
  <c r="AC106" i="1"/>
  <c r="CF106" i="1"/>
  <c r="BQ145" i="1"/>
  <c r="I145" i="1"/>
  <c r="CB145" i="1"/>
  <c r="M145" i="1"/>
  <c r="BO87" i="1"/>
  <c r="BP89" i="1"/>
  <c r="R89" i="1"/>
  <c r="CA89" i="1"/>
  <c r="BQ92" i="1"/>
  <c r="Z93" i="1"/>
  <c r="X93" i="1"/>
  <c r="BP97" i="1"/>
  <c r="R97" i="1"/>
  <c r="CA97" i="1"/>
  <c r="BP99" i="1"/>
  <c r="R99" i="1"/>
  <c r="BU106" i="1"/>
  <c r="BU121" i="1"/>
  <c r="AC121" i="1"/>
  <c r="AB121" i="1"/>
  <c r="CF121" i="1"/>
  <c r="BP61" i="1"/>
  <c r="R61" i="1"/>
  <c r="R76" i="1"/>
  <c r="BP77" i="1"/>
  <c r="R77" i="1"/>
  <c r="BP87" i="1"/>
  <c r="R87" i="1"/>
  <c r="AC90" i="1"/>
  <c r="BO91" i="1"/>
  <c r="AB92" i="1"/>
  <c r="BU92" i="1"/>
  <c r="I98" i="1"/>
  <c r="AC98" i="1"/>
  <c r="CF98" i="1"/>
  <c r="AB101" i="1"/>
  <c r="AB102" i="1"/>
  <c r="BU102" i="1"/>
  <c r="AC102" i="1"/>
  <c r="CF102" i="1"/>
  <c r="BQ103" i="1"/>
  <c r="CB103" i="1"/>
  <c r="BO108" i="1"/>
  <c r="BZ110" i="1"/>
  <c r="Q110" i="1"/>
  <c r="BZ99" i="1"/>
  <c r="I107" i="1"/>
  <c r="CA112" i="1"/>
  <c r="BP112" i="1"/>
  <c r="R112" i="1"/>
  <c r="X112" i="1"/>
  <c r="BU114" i="1"/>
  <c r="AC114" i="1"/>
  <c r="BO118" i="1"/>
  <c r="BP121" i="1"/>
  <c r="R121" i="1"/>
  <c r="Z127" i="1"/>
  <c r="X127" i="1"/>
  <c r="BQ137" i="1"/>
  <c r="I137" i="1"/>
  <c r="BQ153" i="1"/>
  <c r="I153" i="1"/>
  <c r="CA110" i="1"/>
  <c r="BP110" i="1"/>
  <c r="R110" i="1"/>
  <c r="Z113" i="1"/>
  <c r="X113" i="1"/>
  <c r="BP115" i="1"/>
  <c r="R115" i="1"/>
  <c r="CA115" i="1"/>
  <c r="BP119" i="1"/>
  <c r="R119" i="1"/>
  <c r="CA119" i="1"/>
  <c r="Z123" i="1"/>
  <c r="X123" i="1"/>
  <c r="BZ126" i="1"/>
  <c r="Q134" i="1"/>
  <c r="BQ120" i="1"/>
  <c r="CB120" i="1"/>
  <c r="CB126" i="1"/>
  <c r="M126" i="1"/>
  <c r="I126" i="1"/>
  <c r="BQ126" i="1"/>
  <c r="AB129" i="1"/>
  <c r="CF129" i="1"/>
  <c r="BU129" i="1"/>
  <c r="AC129" i="1"/>
  <c r="M138" i="1"/>
  <c r="CB138" i="1"/>
  <c r="BQ138" i="1"/>
  <c r="I138" i="1"/>
  <c r="BQ149" i="1"/>
  <c r="I149" i="1"/>
  <c r="M109" i="1"/>
  <c r="BO114" i="1"/>
  <c r="Z119" i="1"/>
  <c r="X119" i="1"/>
  <c r="AC126" i="1"/>
  <c r="AB126" i="1"/>
  <c r="BU126" i="1"/>
  <c r="CF130" i="1"/>
  <c r="BU130" i="1"/>
  <c r="AC130" i="1"/>
  <c r="AB130" i="1"/>
  <c r="X132" i="1"/>
  <c r="Z132" i="1"/>
  <c r="BQ133" i="1"/>
  <c r="I133" i="1"/>
  <c r="CB137" i="1"/>
  <c r="BQ141" i="1"/>
  <c r="I141" i="1"/>
  <c r="CB153" i="1"/>
  <c r="BQ107" i="1"/>
  <c r="BU111" i="1"/>
  <c r="CF111" i="1"/>
  <c r="BO112" i="1"/>
  <c r="BZ114" i="1"/>
  <c r="CF117" i="1"/>
  <c r="BU117" i="1"/>
  <c r="BU120" i="1"/>
  <c r="CF120" i="1"/>
  <c r="CA129" i="1"/>
  <c r="BP129" i="1"/>
  <c r="R129" i="1"/>
  <c r="CA133" i="1"/>
  <c r="R133" i="1"/>
  <c r="F133" i="1"/>
  <c r="BZ134" i="1"/>
  <c r="CA100" i="1"/>
  <c r="CA104" i="1"/>
  <c r="BP104" i="1"/>
  <c r="R104" i="1"/>
  <c r="AB104" i="1"/>
  <c r="AC104" i="1"/>
  <c r="AC105" i="1"/>
  <c r="BQ109" i="1"/>
  <c r="AB111" i="1"/>
  <c r="CB114" i="1"/>
  <c r="M114" i="1"/>
  <c r="BQ114" i="1"/>
  <c r="AB117" i="1"/>
  <c r="AB120" i="1"/>
  <c r="CA121" i="1"/>
  <c r="BZ124" i="1"/>
  <c r="Q124" i="1"/>
  <c r="BO124" i="1"/>
  <c r="CF126" i="1"/>
  <c r="M141" i="1"/>
  <c r="AC110" i="1"/>
  <c r="AC112" i="1"/>
  <c r="Q113" i="1"/>
  <c r="BZ116" i="1"/>
  <c r="AB124" i="1"/>
  <c r="AC125" i="1"/>
  <c r="BU125" i="1"/>
  <c r="CA127" i="1"/>
  <c r="R127" i="1"/>
  <c r="CA128" i="1"/>
  <c r="R128" i="1"/>
  <c r="I128" i="1"/>
  <c r="BQ128" i="1"/>
  <c r="BP128" i="1"/>
  <c r="CB128" i="1"/>
  <c r="BQ131" i="1"/>
  <c r="M131" i="1"/>
  <c r="R132" i="1"/>
  <c r="BZ133" i="1"/>
  <c r="Q133" i="1"/>
  <c r="BO133" i="1"/>
  <c r="BQ135" i="1"/>
  <c r="M135" i="1"/>
  <c r="R136" i="1"/>
  <c r="Z136" i="1"/>
  <c r="BZ137" i="1"/>
  <c r="Q137" i="1"/>
  <c r="BO137" i="1"/>
  <c r="BQ139" i="1"/>
  <c r="M139" i="1"/>
  <c r="R140" i="1"/>
  <c r="Z140" i="1"/>
  <c r="BZ141" i="1"/>
  <c r="Q141" i="1"/>
  <c r="BO141" i="1"/>
  <c r="I142" i="1"/>
  <c r="BQ143" i="1"/>
  <c r="M143" i="1"/>
  <c r="R144" i="1"/>
  <c r="Z144" i="1"/>
  <c r="BZ145" i="1"/>
  <c r="Q145" i="1"/>
  <c r="BO145" i="1"/>
  <c r="I146" i="1"/>
  <c r="BQ147" i="1"/>
  <c r="M147" i="1"/>
  <c r="R148" i="1"/>
  <c r="Z148" i="1"/>
  <c r="BZ149" i="1"/>
  <c r="Q149" i="1"/>
  <c r="BO149" i="1"/>
  <c r="I150" i="1"/>
  <c r="BQ151" i="1"/>
  <c r="M151" i="1"/>
  <c r="R152" i="1"/>
  <c r="Z152" i="1"/>
  <c r="BZ153" i="1"/>
  <c r="Q153" i="1"/>
  <c r="BO153" i="1"/>
  <c r="CA137" i="1"/>
  <c r="R137" i="1"/>
  <c r="BP138" i="1"/>
  <c r="CA141" i="1"/>
  <c r="R141" i="1"/>
  <c r="BP142" i="1"/>
  <c r="CA145" i="1"/>
  <c r="R145" i="1"/>
  <c r="BP146" i="1"/>
  <c r="CA149" i="1"/>
  <c r="R149" i="1"/>
  <c r="BP150" i="1"/>
  <c r="CA153" i="1"/>
  <c r="R153" i="1"/>
  <c r="BQ142" i="1"/>
  <c r="CB142" i="1"/>
  <c r="BQ146" i="1"/>
  <c r="CB146" i="1"/>
  <c r="BQ150" i="1"/>
  <c r="CB150" i="1"/>
  <c r="CA154" i="1"/>
  <c r="BP154" i="1"/>
  <c r="BP113" i="1"/>
  <c r="R113" i="1"/>
  <c r="BO119" i="1"/>
  <c r="BO122" i="1"/>
  <c r="BP123" i="1"/>
  <c r="R123" i="1"/>
  <c r="CB124" i="1"/>
  <c r="M124" i="1"/>
  <c r="BO132" i="1"/>
  <c r="BU134" i="1"/>
  <c r="CF134" i="1"/>
  <c r="BO136" i="1"/>
  <c r="R138" i="1"/>
  <c r="BU138" i="1"/>
  <c r="CF138" i="1"/>
  <c r="BO140" i="1"/>
  <c r="R142" i="1"/>
  <c r="BU142" i="1"/>
  <c r="CF142" i="1"/>
  <c r="BO144" i="1"/>
  <c r="R146" i="1"/>
  <c r="BU146" i="1"/>
  <c r="CF146" i="1"/>
  <c r="BO148" i="1"/>
  <c r="R150" i="1"/>
  <c r="BU150" i="1"/>
  <c r="CF150" i="1"/>
  <c r="R154" i="1"/>
  <c r="BU154" i="1"/>
  <c r="CF154" i="1"/>
  <c r="BO113" i="1"/>
  <c r="BZ127" i="1"/>
  <c r="Q127" i="1"/>
  <c r="BO127" i="1"/>
  <c r="CB139" i="1"/>
  <c r="BP140" i="1"/>
  <c r="CB143" i="1"/>
  <c r="BP144" i="1"/>
  <c r="CB147" i="1"/>
  <c r="BP148" i="1"/>
  <c r="CB151" i="1"/>
  <c r="BP152" i="1"/>
  <c r="AB154" i="1"/>
  <c r="R116" i="1"/>
  <c r="BP117" i="1"/>
  <c r="R117" i="1"/>
  <c r="I124" i="1"/>
  <c r="AB125" i="1"/>
  <c r="CB127" i="1"/>
  <c r="I127" i="1"/>
  <c r="BQ127" i="1"/>
  <c r="BP127" i="1"/>
  <c r="M128" i="1"/>
  <c r="BO128" i="1"/>
  <c r="X130" i="1"/>
  <c r="Z130" i="1"/>
  <c r="BQ132" i="1"/>
  <c r="CA132" i="1"/>
  <c r="AC134" i="1"/>
  <c r="BQ136" i="1"/>
  <c r="CA136" i="1"/>
  <c r="AC138" i="1"/>
  <c r="BQ140" i="1"/>
  <c r="CA140" i="1"/>
  <c r="AC142" i="1"/>
  <c r="BQ144" i="1"/>
  <c r="CA144" i="1"/>
  <c r="AC146" i="1"/>
  <c r="BQ148" i="1"/>
  <c r="CA148" i="1"/>
  <c r="AC150" i="1"/>
  <c r="BQ152" i="1"/>
  <c r="CA152" i="1"/>
  <c r="AC154" i="1"/>
  <c r="BO130" i="1"/>
  <c r="AB132" i="1"/>
  <c r="AB136" i="1"/>
  <c r="AB140" i="1"/>
  <c r="AB144" i="1"/>
  <c r="AB148" i="1"/>
  <c r="AB152" i="1"/>
  <c r="BX20" i="1"/>
  <c r="F139" i="1"/>
  <c r="F147" i="1"/>
  <c r="BX49" i="1"/>
  <c r="O54" i="1"/>
  <c r="F110" i="1"/>
  <c r="BM60" i="1"/>
  <c r="F148" i="1"/>
  <c r="BM73" i="1"/>
  <c r="BX24" i="1"/>
  <c r="F131" i="1"/>
  <c r="H131" i="1"/>
  <c r="F115" i="1"/>
  <c r="F141" i="1"/>
  <c r="BM151" i="1"/>
  <c r="F76" i="1"/>
  <c r="P92" i="1"/>
  <c r="F53" i="1"/>
  <c r="BX22" i="1"/>
  <c r="P51" i="1"/>
  <c r="P90" i="1"/>
  <c r="F117" i="1"/>
  <c r="F152" i="1"/>
  <c r="H152" i="1"/>
  <c r="F77" i="1"/>
  <c r="F43" i="1"/>
  <c r="F32" i="1"/>
  <c r="F62" i="1"/>
  <c r="F26" i="1"/>
  <c r="F122" i="1"/>
  <c r="G122" i="1"/>
  <c r="F28" i="1"/>
  <c r="F104" i="1"/>
  <c r="F73" i="1"/>
  <c r="G73" i="1"/>
  <c r="F83" i="1"/>
  <c r="F69" i="1"/>
  <c r="F22" i="1"/>
  <c r="F41" i="1"/>
  <c r="F120" i="1"/>
  <c r="F105" i="1"/>
  <c r="F50" i="1"/>
  <c r="F48" i="1"/>
  <c r="J7" i="1"/>
  <c r="F64" i="1"/>
  <c r="G64" i="1"/>
  <c r="F56" i="1"/>
  <c r="F146" i="1"/>
  <c r="H146" i="1"/>
  <c r="F12" i="1"/>
  <c r="F112" i="1"/>
  <c r="F39" i="1"/>
  <c r="F144" i="1"/>
  <c r="G144" i="1"/>
  <c r="F44" i="1"/>
  <c r="F154" i="1"/>
  <c r="F137" i="1"/>
  <c r="F99" i="1"/>
  <c r="O103" i="1"/>
  <c r="F47" i="1"/>
  <c r="BX15" i="1"/>
  <c r="F52" i="1"/>
  <c r="F123" i="1"/>
  <c r="F91" i="1"/>
  <c r="F93" i="1"/>
  <c r="H93" i="1"/>
  <c r="F140" i="1"/>
  <c r="F138" i="1"/>
  <c r="F119" i="1"/>
  <c r="H119" i="1"/>
  <c r="F130" i="1"/>
  <c r="G130" i="1"/>
  <c r="F136" i="1"/>
  <c r="G136" i="1"/>
  <c r="F102" i="1"/>
  <c r="F27" i="1"/>
  <c r="F36" i="1"/>
  <c r="F124" i="1"/>
  <c r="H124" i="1"/>
  <c r="F74" i="1"/>
  <c r="F21" i="1"/>
  <c r="H21" i="1"/>
  <c r="F13" i="1"/>
  <c r="G13" i="1"/>
  <c r="F66" i="1"/>
  <c r="F80" i="1"/>
  <c r="F46" i="1"/>
  <c r="G46" i="1"/>
  <c r="F98" i="1"/>
  <c r="F107" i="1"/>
  <c r="H107" i="1"/>
  <c r="F118" i="1"/>
  <c r="H118" i="1"/>
  <c r="F96" i="1"/>
  <c r="H96" i="1"/>
  <c r="F35" i="1"/>
  <c r="H35" i="1"/>
  <c r="F37" i="1"/>
  <c r="G37" i="1"/>
  <c r="F90" i="1"/>
  <c r="F72" i="1"/>
  <c r="H72" i="1"/>
  <c r="F78" i="1"/>
  <c r="H78" i="1"/>
  <c r="F40" i="1"/>
  <c r="H40" i="1"/>
  <c r="F101" i="1"/>
  <c r="G101" i="1"/>
  <c r="F88" i="1"/>
  <c r="H88" i="1"/>
  <c r="F94" i="1"/>
  <c r="H94" i="1"/>
  <c r="F100" i="1"/>
  <c r="G100" i="1"/>
  <c r="F11" i="1"/>
  <c r="H11" i="1"/>
  <c r="F61" i="1"/>
  <c r="F67" i="1"/>
  <c r="G67" i="1"/>
  <c r="F29" i="1"/>
  <c r="H29" i="1"/>
  <c r="F18" i="1"/>
  <c r="G18" i="1"/>
  <c r="F25" i="1"/>
  <c r="G25" i="1"/>
  <c r="F58" i="1"/>
  <c r="G58" i="1"/>
  <c r="F82" i="1"/>
  <c r="H82" i="1"/>
  <c r="F19" i="1"/>
  <c r="H19" i="1"/>
  <c r="F15" i="1"/>
  <c r="H15" i="1"/>
  <c r="F23" i="1"/>
  <c r="H23" i="1"/>
  <c r="F149" i="1"/>
  <c r="F116" i="1"/>
  <c r="H116" i="1"/>
  <c r="F31" i="1"/>
  <c r="H31" i="1"/>
  <c r="F10" i="1"/>
  <c r="F142" i="1"/>
  <c r="F97" i="1"/>
  <c r="G97" i="1"/>
  <c r="F106" i="1"/>
  <c r="F125" i="1"/>
  <c r="H125" i="1"/>
  <c r="F114" i="1"/>
  <c r="G114" i="1"/>
  <c r="F84" i="1"/>
  <c r="F59" i="1"/>
  <c r="F60" i="1"/>
  <c r="F65" i="1"/>
  <c r="G65" i="1"/>
  <c r="F45" i="1"/>
  <c r="F143" i="1"/>
  <c r="H143" i="1"/>
  <c r="F86" i="1"/>
  <c r="H86" i="1"/>
  <c r="F151" i="1"/>
  <c r="H151" i="1"/>
  <c r="F38" i="1"/>
  <c r="G38" i="1"/>
  <c r="F108" i="1"/>
  <c r="H108" i="1"/>
  <c r="F70" i="1"/>
  <c r="F75" i="1"/>
  <c r="F24" i="1"/>
  <c r="H24" i="1"/>
  <c r="F145" i="1"/>
  <c r="H145" i="1"/>
  <c r="F128" i="1"/>
  <c r="G128" i="1"/>
  <c r="F150" i="1"/>
  <c r="G150" i="1"/>
  <c r="F132" i="1"/>
  <c r="H132" i="1"/>
  <c r="F153" i="1"/>
  <c r="H153" i="1"/>
  <c r="F127" i="1"/>
  <c r="G127" i="1"/>
  <c r="F129" i="1"/>
  <c r="H129" i="1"/>
  <c r="F87" i="1"/>
  <c r="H87" i="1"/>
  <c r="F49" i="1"/>
  <c r="G49" i="1"/>
  <c r="F134" i="1"/>
  <c r="G134" i="1"/>
  <c r="F42" i="1"/>
  <c r="F20" i="1"/>
  <c r="F16" i="1"/>
  <c r="F34" i="1"/>
  <c r="H34" i="1"/>
  <c r="F30" i="1"/>
  <c r="F14" i="1"/>
  <c r="F68" i="1"/>
  <c r="G68" i="1"/>
  <c r="F109" i="1"/>
  <c r="H109" i="1"/>
  <c r="F54" i="1"/>
  <c r="F92" i="1"/>
  <c r="H92" i="1"/>
  <c r="F126" i="1"/>
  <c r="G126" i="1"/>
  <c r="F103" i="1"/>
  <c r="F111" i="1"/>
  <c r="G111" i="1"/>
  <c r="J8" i="1"/>
  <c r="F51" i="1"/>
  <c r="BX18" i="1"/>
  <c r="F81" i="1"/>
  <c r="H81" i="1"/>
  <c r="BX16" i="1"/>
  <c r="O9" i="1"/>
  <c r="F9" i="1"/>
  <c r="BM110" i="1"/>
  <c r="F89" i="1"/>
  <c r="G89" i="1"/>
  <c r="BX93" i="1"/>
  <c r="F57" i="1"/>
  <c r="F71" i="1"/>
  <c r="G71" i="1"/>
  <c r="BX9" i="1"/>
  <c r="BX87" i="1"/>
  <c r="P15" i="1"/>
  <c r="BX11" i="1"/>
  <c r="G11" i="1"/>
  <c r="BX70" i="1"/>
  <c r="J5" i="1"/>
  <c r="F113" i="1"/>
  <c r="G113" i="1"/>
  <c r="BX125" i="1"/>
  <c r="O79" i="1"/>
  <c r="F79" i="1"/>
  <c r="G79" i="1"/>
  <c r="F63" i="1"/>
  <c r="P19" i="1"/>
  <c r="BX107" i="1"/>
  <c r="F33" i="1"/>
  <c r="H33" i="1"/>
  <c r="BM9" i="1"/>
  <c r="J1" i="1"/>
  <c r="F121" i="1"/>
  <c r="F135" i="1"/>
  <c r="F95" i="1"/>
  <c r="H95" i="1"/>
  <c r="O86" i="1"/>
  <c r="F55" i="1"/>
  <c r="H55" i="1"/>
  <c r="F17" i="1"/>
  <c r="H17" i="1"/>
  <c r="BX144" i="1"/>
  <c r="J4" i="1"/>
  <c r="BX122" i="1"/>
  <c r="BM105" i="1"/>
  <c r="BM131" i="1"/>
  <c r="J6" i="1"/>
  <c r="H73" i="1"/>
  <c r="BX45" i="1"/>
  <c r="P64" i="1"/>
  <c r="P136" i="1"/>
  <c r="P152" i="1"/>
  <c r="P22" i="1"/>
  <c r="BX52" i="1"/>
  <c r="G96" i="1"/>
  <c r="P70" i="1"/>
  <c r="P120" i="1"/>
  <c r="BM24" i="1"/>
  <c r="BX10" i="1"/>
  <c r="P107" i="1"/>
  <c r="BX85" i="1"/>
  <c r="BM59" i="1"/>
  <c r="BX75" i="1"/>
  <c r="BX51" i="1"/>
  <c r="BX118" i="1"/>
  <c r="BM48" i="1"/>
  <c r="BX34" i="1"/>
  <c r="H148" i="1"/>
  <c r="O98" i="1"/>
  <c r="O45" i="1"/>
  <c r="H139" i="1"/>
  <c r="BX72" i="1"/>
  <c r="H77" i="1"/>
  <c r="P91" i="1"/>
  <c r="P53" i="1"/>
  <c r="BX136" i="1"/>
  <c r="BM124" i="1"/>
  <c r="BX104" i="1"/>
  <c r="BM77" i="1"/>
  <c r="BM30" i="1"/>
  <c r="BX89" i="1"/>
  <c r="BM15" i="1"/>
  <c r="BX39" i="1"/>
  <c r="O15" i="1"/>
  <c r="O30" i="1"/>
  <c r="BX57" i="1"/>
  <c r="BX117" i="1"/>
  <c r="BM69" i="1"/>
  <c r="BX77" i="1"/>
  <c r="BX28" i="1"/>
  <c r="BX152" i="1"/>
  <c r="P124" i="1"/>
  <c r="P43" i="1"/>
  <c r="BX148" i="1"/>
  <c r="O117" i="1"/>
  <c r="O148" i="1"/>
  <c r="O144" i="1"/>
  <c r="O89" i="1"/>
  <c r="BX83" i="1"/>
  <c r="BX143" i="1"/>
  <c r="O100" i="1"/>
  <c r="BM111" i="1"/>
  <c r="O74" i="1"/>
  <c r="BX12" i="1"/>
  <c r="BX43" i="1"/>
  <c r="P113" i="1"/>
  <c r="BM74" i="1"/>
  <c r="BM55" i="1"/>
  <c r="BX53" i="1"/>
  <c r="P38" i="1"/>
  <c r="BX80" i="1"/>
  <c r="BX78" i="1"/>
  <c r="BX133" i="1"/>
  <c r="P57" i="1"/>
  <c r="BX17" i="1"/>
  <c r="P123" i="1"/>
  <c r="P140" i="1"/>
  <c r="O120" i="1"/>
  <c r="BX88" i="1"/>
  <c r="BM36" i="1"/>
  <c r="P23" i="1"/>
  <c r="BM113" i="1"/>
  <c r="P61" i="1"/>
  <c r="BM46" i="1"/>
  <c r="BM37" i="1"/>
  <c r="BX111" i="1"/>
  <c r="BM49" i="1"/>
  <c r="BM100" i="1"/>
  <c r="P56" i="1"/>
  <c r="BM71" i="1"/>
  <c r="P83" i="1"/>
  <c r="BX61" i="1"/>
  <c r="BM94" i="1"/>
  <c r="BM10" i="1"/>
  <c r="BX124" i="1"/>
  <c r="BX68" i="1"/>
  <c r="BX154" i="1"/>
  <c r="BX141" i="1"/>
  <c r="BM117" i="1"/>
  <c r="BM154" i="1"/>
  <c r="O146" i="1"/>
  <c r="BM88" i="1"/>
  <c r="BX64" i="1"/>
  <c r="BX58" i="1"/>
  <c r="BM53" i="1"/>
  <c r="P52" i="1"/>
  <c r="P79" i="1"/>
  <c r="O24" i="1"/>
  <c r="P32" i="1"/>
  <c r="BX99" i="1"/>
  <c r="BM96" i="1"/>
  <c r="BX82" i="1"/>
  <c r="O48" i="1"/>
  <c r="BX19" i="1"/>
  <c r="O154" i="1"/>
  <c r="BX123" i="1"/>
  <c r="BX110" i="1"/>
  <c r="BX92" i="1"/>
  <c r="P93" i="1"/>
  <c r="BX55" i="1"/>
  <c r="BM135" i="1"/>
  <c r="P26" i="1"/>
  <c r="BM41" i="1"/>
  <c r="BM76" i="1"/>
  <c r="O123" i="1"/>
  <c r="P122" i="1"/>
  <c r="Q7" i="1"/>
  <c r="O23" i="1"/>
  <c r="P119" i="1"/>
  <c r="BX139" i="1"/>
  <c r="BM123" i="1"/>
  <c r="BM150" i="1"/>
  <c r="BX103" i="1"/>
  <c r="P125" i="1"/>
  <c r="BM70" i="1"/>
  <c r="BM51" i="1"/>
  <c r="BM29" i="1"/>
  <c r="O22" i="1"/>
  <c r="O10" i="1"/>
  <c r="BM22" i="1"/>
  <c r="BX41" i="1"/>
  <c r="BX13" i="1"/>
  <c r="O64" i="1"/>
  <c r="BM28" i="1"/>
  <c r="P101" i="1"/>
  <c r="BM142" i="1"/>
  <c r="BM89" i="1"/>
  <c r="BX91" i="1"/>
  <c r="O84" i="1"/>
  <c r="O83" i="1"/>
  <c r="BM50" i="1"/>
  <c r="BX50" i="1"/>
  <c r="O35" i="1"/>
  <c r="BX26" i="1"/>
  <c r="BX54" i="1"/>
  <c r="P150" i="1"/>
  <c r="O142" i="1"/>
  <c r="O122" i="1"/>
  <c r="BM126" i="1"/>
  <c r="BM82" i="1"/>
  <c r="BX48" i="1"/>
  <c r="BX35" i="1"/>
  <c r="P45" i="1"/>
  <c r="O25" i="1"/>
  <c r="O37" i="1"/>
  <c r="BM83" i="1"/>
  <c r="BM122" i="1"/>
  <c r="BX147" i="1"/>
  <c r="BX121" i="1"/>
  <c r="BX96" i="1"/>
  <c r="O59" i="1"/>
  <c r="BM93" i="1"/>
  <c r="BM31" i="1"/>
  <c r="BM52" i="1"/>
  <c r="P94" i="1"/>
  <c r="BX131" i="1"/>
  <c r="BX36" i="1"/>
  <c r="O43" i="1"/>
  <c r="BM92" i="1"/>
  <c r="P60" i="1"/>
  <c r="BX140" i="1"/>
  <c r="BM148" i="1"/>
  <c r="P153" i="1"/>
  <c r="P149" i="1"/>
  <c r="O137" i="1"/>
  <c r="BM107" i="1"/>
  <c r="BM103" i="1"/>
  <c r="O97" i="1"/>
  <c r="BX130" i="1"/>
  <c r="P89" i="1"/>
  <c r="P72" i="1"/>
  <c r="P48" i="1"/>
  <c r="BM78" i="1"/>
  <c r="BX59" i="1"/>
  <c r="BX105" i="1"/>
  <c r="O92" i="1"/>
  <c r="BM98" i="1"/>
  <c r="BM81" i="1"/>
  <c r="P50" i="1"/>
  <c r="P14" i="1"/>
  <c r="BM54" i="1"/>
  <c r="O28" i="1"/>
  <c r="G21" i="1"/>
  <c r="BM11" i="1"/>
  <c r="BM21" i="1"/>
  <c r="BM13" i="1"/>
  <c r="BM23" i="1"/>
  <c r="G48" i="1"/>
  <c r="P86" i="1"/>
  <c r="BX153" i="1"/>
  <c r="BX109" i="1"/>
  <c r="BX69" i="1"/>
  <c r="P71" i="1"/>
  <c r="O80" i="1"/>
  <c r="P29" i="1"/>
  <c r="BM116" i="1"/>
  <c r="BM79" i="1"/>
  <c r="BX145" i="1"/>
  <c r="BM27" i="1"/>
  <c r="P84" i="1"/>
  <c r="BM114" i="1"/>
  <c r="BM90" i="1"/>
  <c r="BM127" i="1"/>
  <c r="P148" i="1"/>
  <c r="BM140" i="1"/>
  <c r="BM147" i="1"/>
  <c r="BM143" i="1"/>
  <c r="BM128" i="1"/>
  <c r="BM104" i="1"/>
  <c r="BM129" i="1"/>
  <c r="BM112" i="1"/>
  <c r="O119" i="1"/>
  <c r="O107" i="1"/>
  <c r="P111" i="1"/>
  <c r="BM102" i="1"/>
  <c r="O94" i="1"/>
  <c r="BX84" i="1"/>
  <c r="O49" i="1"/>
  <c r="BM80" i="1"/>
  <c r="P62" i="1"/>
  <c r="P65" i="1"/>
  <c r="BM57" i="1"/>
  <c r="O20" i="1"/>
  <c r="P17" i="1"/>
  <c r="BX37" i="1"/>
  <c r="O61" i="1"/>
  <c r="O36" i="1"/>
  <c r="P24" i="1"/>
  <c r="BM18" i="1"/>
  <c r="BM45" i="1"/>
  <c r="BM26" i="1"/>
  <c r="BX63" i="1"/>
  <c r="BM144" i="1"/>
  <c r="BX132" i="1"/>
  <c r="O152" i="1"/>
  <c r="O132" i="1"/>
  <c r="BM139" i="1"/>
  <c r="BM133" i="1"/>
  <c r="BX129" i="1"/>
  <c r="BX112" i="1"/>
  <c r="BM99" i="1"/>
  <c r="BM101" i="1"/>
  <c r="BM85" i="1"/>
  <c r="O88" i="1"/>
  <c r="G139" i="1"/>
  <c r="BX94" i="1"/>
  <c r="BM63" i="1"/>
  <c r="P35" i="1"/>
  <c r="BM20" i="1"/>
  <c r="P73" i="1"/>
  <c r="BM56" i="1"/>
  <c r="BX76" i="1"/>
  <c r="BM136" i="1"/>
  <c r="BM119" i="1"/>
  <c r="BX137" i="1"/>
  <c r="H83" i="1"/>
  <c r="BM72" i="1"/>
  <c r="BX100" i="1"/>
  <c r="BM132" i="1"/>
  <c r="BX151" i="1"/>
  <c r="BM149" i="1"/>
  <c r="O133" i="1"/>
  <c r="BX116" i="1"/>
  <c r="BX119" i="1"/>
  <c r="BX97" i="1"/>
  <c r="BX101" i="1"/>
  <c r="BX66" i="1"/>
  <c r="P54" i="1"/>
  <c r="O12" i="1"/>
  <c r="P34" i="1"/>
  <c r="BM33" i="1"/>
  <c r="BX135" i="1"/>
  <c r="BX79" i="1"/>
  <c r="G50" i="1"/>
  <c r="O32" i="1"/>
  <c r="G78" i="1"/>
  <c r="BX120" i="1"/>
  <c r="BM130" i="1"/>
  <c r="O130" i="1"/>
  <c r="P103" i="1"/>
  <c r="BM91" i="1"/>
  <c r="O96" i="1"/>
  <c r="BM87" i="1"/>
  <c r="BM43" i="1"/>
  <c r="P78" i="1"/>
  <c r="O71" i="1"/>
  <c r="BX108" i="1"/>
  <c r="P85" i="1"/>
  <c r="BX60" i="1"/>
  <c r="P134" i="1"/>
  <c r="P67" i="1"/>
  <c r="BX86" i="1"/>
  <c r="G69" i="1"/>
  <c r="BM40" i="1"/>
  <c r="O16" i="1"/>
  <c r="O34" i="1"/>
  <c r="O29" i="1"/>
  <c r="O58" i="1"/>
  <c r="BX42" i="1"/>
  <c r="Q4" i="1"/>
  <c r="G154" i="1"/>
  <c r="BM137" i="1"/>
  <c r="BM115" i="1"/>
  <c r="BX74" i="1"/>
  <c r="BM67" i="1"/>
  <c r="P95" i="1"/>
  <c r="BX56" i="1"/>
  <c r="O14" i="1"/>
  <c r="P105" i="1"/>
  <c r="O149" i="1"/>
  <c r="O125" i="1"/>
  <c r="BX81" i="1"/>
  <c r="BX73" i="1"/>
  <c r="AC6" i="1"/>
  <c r="BM39" i="1"/>
  <c r="I4" i="1"/>
  <c r="BM141" i="1"/>
  <c r="BM153" i="1"/>
  <c r="P115" i="1"/>
  <c r="P74" i="1"/>
  <c r="BX98" i="1"/>
  <c r="BM17" i="1"/>
  <c r="BM19" i="1"/>
  <c r="H44" i="1"/>
  <c r="BX29" i="1"/>
  <c r="O56" i="1"/>
  <c r="P25" i="1"/>
  <c r="BM16" i="1"/>
  <c r="BM152" i="1"/>
  <c r="BM146" i="1"/>
  <c r="H90" i="1"/>
  <c r="BM145" i="1"/>
  <c r="BM118" i="1"/>
  <c r="P132" i="1"/>
  <c r="O114" i="1"/>
  <c r="P146" i="1"/>
  <c r="BM121" i="1"/>
  <c r="BM106" i="1"/>
  <c r="O108" i="1"/>
  <c r="BM125" i="1"/>
  <c r="P97" i="1"/>
  <c r="O90" i="1"/>
  <c r="BX46" i="1"/>
  <c r="BM84" i="1"/>
  <c r="O72" i="1"/>
  <c r="P137" i="1"/>
  <c r="BM134" i="1"/>
  <c r="P96" i="1"/>
  <c r="BX62" i="1"/>
  <c r="BX44" i="1"/>
  <c r="BM38" i="1"/>
  <c r="H43" i="1"/>
  <c r="BM25" i="1"/>
  <c r="AB1" i="1"/>
  <c r="BM34" i="1"/>
  <c r="BX27" i="1"/>
  <c r="BM42" i="1"/>
  <c r="BX127" i="1"/>
  <c r="P138" i="1"/>
  <c r="O113" i="1"/>
  <c r="P142" i="1"/>
  <c r="BX106" i="1"/>
  <c r="O124" i="1"/>
  <c r="P46" i="1"/>
  <c r="BX71" i="1"/>
  <c r="BM61" i="1"/>
  <c r="BM75" i="1"/>
  <c r="H37" i="1"/>
  <c r="BM12" i="1"/>
  <c r="BX33" i="1"/>
  <c r="BX149" i="1"/>
  <c r="P129" i="1"/>
  <c r="P144" i="1"/>
  <c r="P109" i="1"/>
  <c r="BM138" i="1"/>
  <c r="BM108" i="1"/>
  <c r="P130" i="1"/>
  <c r="BX90" i="1"/>
  <c r="BM44" i="1"/>
  <c r="P100" i="1"/>
  <c r="BM62" i="1"/>
  <c r="BX67" i="1"/>
  <c r="BM65" i="1"/>
  <c r="BX38" i="1"/>
  <c r="BM32" i="1"/>
  <c r="BM35" i="1"/>
  <c r="G30" i="1"/>
  <c r="P47" i="1"/>
  <c r="P21" i="1"/>
  <c r="P13" i="1"/>
  <c r="O65" i="1"/>
  <c r="BM47" i="1"/>
  <c r="BM14" i="1"/>
  <c r="BX23" i="1"/>
  <c r="BX65" i="1"/>
  <c r="BM58" i="1"/>
  <c r="H12" i="1"/>
  <c r="G12" i="1"/>
  <c r="H141" i="1"/>
  <c r="G141" i="1"/>
  <c r="G120" i="1"/>
  <c r="H120" i="1"/>
  <c r="H115" i="1"/>
  <c r="G115" i="1"/>
  <c r="H123" i="1"/>
  <c r="G123" i="1"/>
  <c r="H133" i="1"/>
  <c r="G133" i="1"/>
  <c r="G83" i="1"/>
  <c r="O143" i="1"/>
  <c r="P143" i="1"/>
  <c r="G131" i="1"/>
  <c r="O129" i="1"/>
  <c r="BX150" i="1"/>
  <c r="O151" i="1"/>
  <c r="P151" i="1"/>
  <c r="O109" i="1"/>
  <c r="P126" i="1"/>
  <c r="O126" i="1"/>
  <c r="P110" i="1"/>
  <c r="O110" i="1"/>
  <c r="O106" i="1"/>
  <c r="BM97" i="1"/>
  <c r="P98" i="1"/>
  <c r="P102" i="1"/>
  <c r="O102" i="1"/>
  <c r="O67" i="1"/>
  <c r="P108" i="1"/>
  <c r="BM86" i="1"/>
  <c r="P87" i="1"/>
  <c r="P75" i="1"/>
  <c r="O75" i="1"/>
  <c r="O57" i="1"/>
  <c r="O60" i="1"/>
  <c r="O46" i="1"/>
  <c r="O13" i="1"/>
  <c r="BX31" i="1"/>
  <c r="AC5" i="1"/>
  <c r="P49" i="1"/>
  <c r="O38" i="1"/>
  <c r="P27" i="1"/>
  <c r="AB5" i="1"/>
  <c r="AB8" i="1"/>
  <c r="AB4" i="1"/>
  <c r="BM68" i="1"/>
  <c r="P42" i="1"/>
  <c r="O42" i="1"/>
  <c r="O27" i="1"/>
  <c r="P16" i="1"/>
  <c r="AB7" i="1"/>
  <c r="Q5" i="1"/>
  <c r="O19" i="1"/>
  <c r="O127" i="1"/>
  <c r="P127" i="1"/>
  <c r="O147" i="1"/>
  <c r="P147" i="1"/>
  <c r="G132" i="1"/>
  <c r="P141" i="1"/>
  <c r="O141" i="1"/>
  <c r="G105" i="1"/>
  <c r="H105" i="1"/>
  <c r="BX126" i="1"/>
  <c r="P121" i="1"/>
  <c r="O121" i="1"/>
  <c r="BX102" i="1"/>
  <c r="O105" i="1"/>
  <c r="O118" i="1"/>
  <c r="P118" i="1"/>
  <c r="O99" i="1"/>
  <c r="BX134" i="1"/>
  <c r="P99" i="1"/>
  <c r="P63" i="1"/>
  <c r="O63" i="1"/>
  <c r="P41" i="1"/>
  <c r="O41" i="1"/>
  <c r="AB6" i="1"/>
  <c r="P31" i="1"/>
  <c r="P37" i="1"/>
  <c r="I1" i="1"/>
  <c r="I6" i="1"/>
  <c r="I5" i="1"/>
  <c r="O31" i="1"/>
  <c r="P76" i="1"/>
  <c r="O21" i="1"/>
  <c r="O93" i="1"/>
  <c r="P68" i="1"/>
  <c r="O68" i="1"/>
  <c r="O26" i="1"/>
  <c r="P12" i="1"/>
  <c r="P145" i="1"/>
  <c r="O145" i="1"/>
  <c r="BX115" i="1"/>
  <c r="O153" i="1"/>
  <c r="M8" i="1"/>
  <c r="P11" i="1"/>
  <c r="O11" i="1"/>
  <c r="M7" i="1"/>
  <c r="M1" i="1"/>
  <c r="M4" i="1"/>
  <c r="P77" i="1"/>
  <c r="G24" i="1"/>
  <c r="P55" i="1"/>
  <c r="O55" i="1"/>
  <c r="M5" i="1"/>
  <c r="G66" i="1"/>
  <c r="H66" i="1"/>
  <c r="Z1" i="1"/>
  <c r="Z6" i="1"/>
  <c r="Z5" i="1"/>
  <c r="P30" i="1"/>
  <c r="Q8" i="1"/>
  <c r="H137" i="1"/>
  <c r="G137" i="1"/>
  <c r="G108" i="1"/>
  <c r="H101" i="1"/>
  <c r="O91" i="1"/>
  <c r="P82" i="1"/>
  <c r="O82" i="1"/>
  <c r="H97" i="1"/>
  <c r="O95" i="1"/>
  <c r="P10" i="1"/>
  <c r="O77" i="1"/>
  <c r="O78" i="1"/>
  <c r="O50" i="1"/>
  <c r="P69" i="1"/>
  <c r="O52" i="1"/>
  <c r="O115" i="1"/>
  <c r="BM95" i="1"/>
  <c r="P88" i="1"/>
  <c r="P66" i="1"/>
  <c r="O66" i="1"/>
  <c r="P20" i="1"/>
  <c r="P59" i="1"/>
  <c r="X7" i="1"/>
  <c r="X6" i="1"/>
  <c r="X1" i="1"/>
  <c r="BX21" i="1"/>
  <c r="O47" i="1"/>
  <c r="P18" i="1"/>
  <c r="O18" i="1"/>
  <c r="O53" i="1"/>
  <c r="H150" i="1"/>
  <c r="O131" i="1"/>
  <c r="P131" i="1"/>
  <c r="H130" i="1"/>
  <c r="BX146" i="1"/>
  <c r="H99" i="1"/>
  <c r="G99" i="1"/>
  <c r="P116" i="1"/>
  <c r="O136" i="1"/>
  <c r="P154" i="1"/>
  <c r="O138" i="1"/>
  <c r="O134" i="1"/>
  <c r="P112" i="1"/>
  <c r="O112" i="1"/>
  <c r="H76" i="1"/>
  <c r="G76" i="1"/>
  <c r="O101" i="1"/>
  <c r="O69" i="1"/>
  <c r="O81" i="1"/>
  <c r="O51" i="1"/>
  <c r="R7" i="1"/>
  <c r="R1" i="1"/>
  <c r="R6" i="1"/>
  <c r="R5" i="1"/>
  <c r="R8" i="1"/>
  <c r="R4" i="1"/>
  <c r="O76" i="1"/>
  <c r="P58" i="1"/>
  <c r="BX14" i="1"/>
  <c r="BX47" i="1"/>
  <c r="P33" i="1"/>
  <c r="H46" i="1"/>
  <c r="I7" i="1"/>
  <c r="P9" i="1"/>
  <c r="X8" i="1"/>
  <c r="G140" i="1"/>
  <c r="H140" i="1"/>
  <c r="O135" i="1"/>
  <c r="P135" i="1"/>
  <c r="BM120" i="1"/>
  <c r="P128" i="1"/>
  <c r="H147" i="1"/>
  <c r="G147" i="1"/>
  <c r="BX114" i="1"/>
  <c r="P104" i="1"/>
  <c r="H149" i="1"/>
  <c r="G149" i="1"/>
  <c r="O140" i="1"/>
  <c r="BX142" i="1"/>
  <c r="P133" i="1"/>
  <c r="BX128" i="1"/>
  <c r="O150" i="1"/>
  <c r="BX138" i="1"/>
  <c r="P114" i="1"/>
  <c r="O116" i="1"/>
  <c r="O73" i="1"/>
  <c r="P44" i="1"/>
  <c r="O44" i="1"/>
  <c r="BX95" i="1"/>
  <c r="P81" i="1"/>
  <c r="P36" i="1"/>
  <c r="O33" i="1"/>
  <c r="P40" i="1"/>
  <c r="O40" i="1"/>
  <c r="X4" i="1"/>
  <c r="P28" i="1"/>
  <c r="O62" i="1"/>
  <c r="Q1" i="1"/>
  <c r="Z8" i="1"/>
  <c r="X5" i="1"/>
  <c r="O17" i="1"/>
  <c r="M6" i="1"/>
  <c r="Z7" i="1"/>
  <c r="O139" i="1"/>
  <c r="P139" i="1"/>
  <c r="O128" i="1"/>
  <c r="BM109" i="1"/>
  <c r="O104" i="1"/>
  <c r="O85" i="1"/>
  <c r="O70" i="1"/>
  <c r="P106" i="1"/>
  <c r="P80" i="1"/>
  <c r="P117" i="1"/>
  <c r="BM64" i="1"/>
  <c r="O87" i="1"/>
  <c r="BX40" i="1"/>
  <c r="BX25" i="1"/>
  <c r="AC8" i="1"/>
  <c r="AC7" i="1"/>
  <c r="AC1" i="1"/>
  <c r="AC4" i="1"/>
  <c r="P39" i="1"/>
  <c r="O39" i="1"/>
  <c r="I8" i="1"/>
  <c r="Z4" i="1"/>
  <c r="Q6" i="1"/>
  <c r="H111" i="1"/>
  <c r="G95" i="1"/>
  <c r="G17" i="1"/>
  <c r="G125" i="1"/>
  <c r="G19" i="1"/>
  <c r="G86" i="1"/>
  <c r="H13" i="1"/>
  <c r="G29" i="1"/>
  <c r="H79" i="1"/>
  <c r="G153" i="1"/>
  <c r="H114" i="1"/>
  <c r="G116" i="1"/>
  <c r="G35" i="1"/>
  <c r="G107" i="1"/>
  <c r="G55" i="1"/>
  <c r="G93" i="1"/>
  <c r="G151" i="1"/>
  <c r="G81" i="1"/>
  <c r="G118" i="1"/>
  <c r="G40" i="1"/>
  <c r="G143" i="1"/>
  <c r="G109" i="1"/>
  <c r="H64" i="1"/>
  <c r="G92" i="1"/>
  <c r="G72" i="1"/>
  <c r="G124" i="1"/>
  <c r="H68" i="1"/>
  <c r="H136" i="1"/>
  <c r="G94" i="1"/>
  <c r="H25" i="1"/>
  <c r="G88" i="1"/>
  <c r="H127" i="1"/>
  <c r="H122" i="1"/>
  <c r="G87" i="1"/>
  <c r="H48" i="1"/>
  <c r="H154" i="1"/>
  <c r="H89" i="1"/>
  <c r="H58" i="1"/>
  <c r="G145" i="1"/>
  <c r="G129" i="1"/>
  <c r="G34" i="1"/>
  <c r="H67" i="1"/>
  <c r="H134" i="1"/>
  <c r="H30" i="1"/>
  <c r="H65" i="1"/>
  <c r="G82" i="1"/>
  <c r="G43" i="1"/>
  <c r="H49" i="1"/>
  <c r="G119" i="1"/>
  <c r="G77" i="1"/>
  <c r="H38" i="1"/>
  <c r="H113" i="1"/>
  <c r="G23" i="1"/>
  <c r="H128" i="1"/>
  <c r="G90" i="1"/>
  <c r="H100" i="1"/>
  <c r="H69" i="1"/>
  <c r="H50" i="1"/>
  <c r="G31" i="1"/>
  <c r="H71" i="1"/>
  <c r="H18" i="1"/>
  <c r="G152" i="1"/>
  <c r="G146" i="1"/>
  <c r="G148" i="1"/>
  <c r="H126" i="1"/>
  <c r="G15" i="1"/>
  <c r="H144" i="1"/>
  <c r="BY8" i="1"/>
  <c r="BY1" i="1"/>
  <c r="H135" i="1"/>
  <c r="G135" i="1"/>
  <c r="O4" i="1"/>
  <c r="G33" i="1"/>
  <c r="G44" i="1"/>
  <c r="BZ8" i="1"/>
  <c r="BN1" i="1"/>
  <c r="G85" i="1"/>
  <c r="H85" i="1"/>
  <c r="H42" i="1"/>
  <c r="G42" i="1"/>
  <c r="H98" i="1"/>
  <c r="G98" i="1"/>
  <c r="H32" i="1"/>
  <c r="G32" i="1"/>
  <c r="P8" i="1"/>
  <c r="P4" i="1"/>
  <c r="P7" i="1"/>
  <c r="P6" i="1"/>
  <c r="P5" i="1"/>
  <c r="P1" i="1"/>
  <c r="H22" i="1"/>
  <c r="G22" i="1"/>
  <c r="H112" i="1"/>
  <c r="G112" i="1"/>
  <c r="G80" i="1"/>
  <c r="H80" i="1"/>
  <c r="H47" i="1"/>
  <c r="G47" i="1"/>
  <c r="H75" i="1"/>
  <c r="G75" i="1"/>
  <c r="CE1" i="1"/>
  <c r="CB1" i="1"/>
  <c r="O8" i="1"/>
  <c r="BT8" i="1"/>
  <c r="BQ1" i="1"/>
  <c r="BO1" i="1"/>
  <c r="H53" i="1"/>
  <c r="G53" i="1"/>
  <c r="H41" i="1"/>
  <c r="G41" i="1"/>
  <c r="G138" i="1"/>
  <c r="H138" i="1"/>
  <c r="G103" i="1"/>
  <c r="H103" i="1"/>
  <c r="CD8" i="1"/>
  <c r="CA8" i="1"/>
  <c r="O5" i="1"/>
  <c r="BS1" i="1"/>
  <c r="BR8" i="1"/>
  <c r="BU1" i="1"/>
  <c r="H63" i="1"/>
  <c r="G63" i="1"/>
  <c r="G51" i="1"/>
  <c r="H51" i="1"/>
  <c r="G106" i="1"/>
  <c r="H106" i="1"/>
  <c r="CF1" i="1"/>
  <c r="CC1" i="1"/>
  <c r="BU8" i="1"/>
  <c r="BN8" i="1"/>
  <c r="G91" i="1"/>
  <c r="H91" i="1"/>
  <c r="F5" i="1"/>
  <c r="H16" i="1"/>
  <c r="G16" i="1"/>
  <c r="CE8" i="1"/>
  <c r="CB8" i="1"/>
  <c r="BQ8" i="1"/>
  <c r="BS8" i="1"/>
  <c r="CF8" i="1"/>
  <c r="O1" i="1"/>
  <c r="BP1" i="1"/>
  <c r="BR1" i="1"/>
  <c r="H5" i="1"/>
  <c r="H52" i="1"/>
  <c r="G52" i="1"/>
  <c r="H36" i="1"/>
  <c r="G36" i="1"/>
  <c r="H121" i="1"/>
  <c r="G121" i="1"/>
  <c r="H62" i="1"/>
  <c r="G62" i="1"/>
  <c r="H104" i="1"/>
  <c r="G104" i="1"/>
  <c r="F4" i="1"/>
  <c r="H20" i="1"/>
  <c r="G20" i="1"/>
  <c r="H26" i="1"/>
  <c r="G26" i="1"/>
  <c r="G74" i="1"/>
  <c r="H74" i="1"/>
  <c r="F6" i="1"/>
  <c r="CG1" i="1"/>
  <c r="BZ1" i="1"/>
  <c r="CG8" i="1"/>
  <c r="O7" i="1"/>
  <c r="BO8" i="1"/>
  <c r="BV1" i="1"/>
  <c r="G61" i="1"/>
  <c r="H61" i="1"/>
  <c r="H117" i="1"/>
  <c r="G117" i="1"/>
  <c r="G59" i="1"/>
  <c r="H59" i="1"/>
  <c r="H8" i="1"/>
  <c r="H9" i="1"/>
  <c r="H3" i="1"/>
  <c r="G9" i="1"/>
  <c r="F8" i="1"/>
  <c r="F155" i="1"/>
  <c r="H7" i="1"/>
  <c r="F3" i="1"/>
  <c r="F7" i="1"/>
  <c r="G1" i="1"/>
  <c r="F1" i="1"/>
  <c r="H4" i="1"/>
  <c r="H14" i="1"/>
  <c r="G14" i="1"/>
  <c r="H27" i="1"/>
  <c r="G27" i="1"/>
  <c r="H102" i="1"/>
  <c r="G102" i="1"/>
  <c r="CD1" i="1"/>
  <c r="CA1" i="1"/>
  <c r="O6" i="1"/>
  <c r="BV8" i="1"/>
  <c r="BP8" i="1"/>
  <c r="H45" i="1"/>
  <c r="G45" i="1"/>
  <c r="H110" i="1"/>
  <c r="G110" i="1"/>
  <c r="H10" i="1"/>
  <c r="G10" i="1"/>
  <c r="H28" i="1"/>
  <c r="G28" i="1"/>
  <c r="G84" i="1"/>
  <c r="H84" i="1"/>
  <c r="H6" i="1"/>
  <c r="H54" i="1"/>
  <c r="G54" i="1"/>
  <c r="G56" i="1"/>
  <c r="H56" i="1"/>
  <c r="H70" i="1"/>
  <c r="G70" i="1"/>
  <c r="H39" i="1"/>
  <c r="G39" i="1"/>
  <c r="H60" i="1"/>
  <c r="G60" i="1"/>
  <c r="G57" i="1"/>
  <c r="H57" i="1"/>
  <c r="G142" i="1"/>
  <c r="H142" i="1"/>
  <c r="CC8" i="1"/>
  <c r="BT1" i="1"/>
  <c r="G4" i="1"/>
  <c r="G6" i="1"/>
  <c r="G5" i="1"/>
  <c r="G8" i="1"/>
  <c r="G3" i="1"/>
  <c r="G7" i="1"/>
  <c r="H156" i="1"/>
  <c r="G155" i="1"/>
  <c r="H155" i="1"/>
</calcChain>
</file>

<file path=xl/sharedStrings.xml><?xml version="1.0" encoding="utf-8"?>
<sst xmlns="http://schemas.openxmlformats.org/spreadsheetml/2006/main" count="113" uniqueCount="86">
  <si>
    <t>1876 Correl</t>
  </si>
  <si>
    <t>Season/E</t>
  </si>
  <si>
    <t>C/1876</t>
  </si>
  <si>
    <t>1876 C</t>
  </si>
  <si>
    <t>Year</t>
  </si>
  <si>
    <t>bEFT</t>
  </si>
  <si>
    <t>pEFT</t>
  </si>
  <si>
    <t>TB/PA</t>
  </si>
  <si>
    <t>OPS</t>
  </si>
  <si>
    <t>Babip</t>
  </si>
  <si>
    <t>Tms</t>
  </si>
  <si>
    <t>G</t>
  </si>
  <si>
    <t>R</t>
  </si>
  <si>
    <t>pOR2</t>
  </si>
  <si>
    <t>StDev</t>
  </si>
  <si>
    <t>R/Tm/GE</t>
  </si>
  <si>
    <t>XB/PA</t>
  </si>
  <si>
    <t>BAbip</t>
  </si>
  <si>
    <t>XB/H</t>
  </si>
  <si>
    <t>SLG</t>
  </si>
  <si>
    <t>TBR%</t>
  </si>
  <si>
    <t>H/TB</t>
  </si>
  <si>
    <t>BtE/TB</t>
  </si>
  <si>
    <t>HR/TB</t>
  </si>
  <si>
    <t>S/TB</t>
  </si>
  <si>
    <t>K/PA</t>
  </si>
  <si>
    <t>CSP/TB</t>
  </si>
  <si>
    <t>R/PA</t>
  </si>
  <si>
    <t>CSP/PA</t>
  </si>
  <si>
    <t>OBP</t>
  </si>
  <si>
    <t>A1b/TB</t>
  </si>
  <si>
    <t>A1b/PA</t>
  </si>
  <si>
    <t>R/TB</t>
  </si>
  <si>
    <t>AVG</t>
  </si>
  <si>
    <t>BB/PA</t>
  </si>
  <si>
    <t>RBI</t>
  </si>
  <si>
    <t>TBR</t>
  </si>
  <si>
    <t>TB</t>
  </si>
  <si>
    <t>EIG</t>
  </si>
  <si>
    <t>H</t>
  </si>
  <si>
    <t>2B</t>
  </si>
  <si>
    <t>XBH</t>
  </si>
  <si>
    <t>PA/BF</t>
  </si>
  <si>
    <t>AB</t>
  </si>
  <si>
    <t>A1b</t>
  </si>
  <si>
    <t>1B</t>
  </si>
  <si>
    <t>BB</t>
  </si>
  <si>
    <t>All DP</t>
  </si>
  <si>
    <t>SF</t>
  </si>
  <si>
    <t>GIDP</t>
  </si>
  <si>
    <t>HR</t>
  </si>
  <si>
    <t>WP</t>
  </si>
  <si>
    <t>SO</t>
  </si>
  <si>
    <t>Bt</t>
  </si>
  <si>
    <t>HBP</t>
  </si>
  <si>
    <t>IBB</t>
  </si>
  <si>
    <t>PO</t>
  </si>
  <si>
    <t>BK</t>
  </si>
  <si>
    <t>BtE</t>
  </si>
  <si>
    <t>SB</t>
  </si>
  <si>
    <t>PB</t>
  </si>
  <si>
    <t>SH</t>
  </si>
  <si>
    <t>CS</t>
  </si>
  <si>
    <t>E</t>
  </si>
  <si>
    <t>3B</t>
  </si>
  <si>
    <t>CSP</t>
  </si>
  <si>
    <t>Totals since 1876</t>
  </si>
  <si>
    <t>1SD: 97.987% - 101.723%</t>
  </si>
  <si>
    <t>2SD: 96.119% - 103.591%</t>
  </si>
  <si>
    <t>The Formative Years</t>
  </si>
  <si>
    <t>Averages since 1876</t>
  </si>
  <si>
    <t>The AL, NL, and NLPB</t>
  </si>
  <si>
    <t>Averages since 1901</t>
  </si>
  <si>
    <t xml:space="preserve">Major League Expansion </t>
  </si>
  <si>
    <t>Averages since 1954</t>
  </si>
  <si>
    <t>Post-Expansion MLB</t>
  </si>
  <si>
    <t>Averages since 1998</t>
  </si>
  <si>
    <t>1901 Correl</t>
  </si>
  <si>
    <t>C/1901</t>
  </si>
  <si>
    <t>1901 C</t>
  </si>
  <si>
    <t>Tot.</t>
  </si>
  <si>
    <t>XB/TB</t>
  </si>
  <si>
    <t>Fld%</t>
  </si>
  <si>
    <t>RF/9</t>
  </si>
  <si>
    <t>WHIP</t>
  </si>
  <si>
    <t>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</si>
</sst>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%"/>
    <numFmt numFmtId="166" formatCode="#,##0.0000"/>
    <numFmt numFmtId="167" formatCode="0.000"/>
    <numFmt numFmtId="168" formatCode="0.0"/>
  </numFmts>
  <fonts count="47" x14ac:knownFonts="1">
    <font>
      <sz val="12"/>
      <color theme="1"/>
      <name val="Calibri"/>
      <family val="2"/>
      <scheme val="minor"/>
    </font>
    <font>
      <b/>
      <sz val="10"/>
      <color theme="8" tint="-0.249977111117893"/>
      <name val="Calibri"/>
      <family val="2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4" tint="-0.249977111117893"/>
      <name val="Calibri"/>
      <family val="2"/>
    </font>
    <font>
      <b/>
      <sz val="10"/>
      <color theme="4" tint="-0.249977111117893"/>
      <name val="Calibri (Body)"/>
    </font>
    <font>
      <b/>
      <sz val="10"/>
      <color rgb="FF00206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7" tint="-0.499984740745262"/>
      <name val="Calibri"/>
      <family val="2"/>
    </font>
    <font>
      <b/>
      <sz val="10"/>
      <color theme="1"/>
      <name val="Calibri (Body)"/>
    </font>
    <font>
      <b/>
      <sz val="10"/>
      <color rgb="FF000000"/>
      <name val="Calibri (Body)"/>
    </font>
    <font>
      <b/>
      <sz val="10"/>
      <color theme="1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0"/>
      <color theme="9" tint="-0.499984740745262"/>
      <name val="Calibri"/>
      <family val="2"/>
    </font>
    <font>
      <b/>
      <sz val="10"/>
      <color theme="9" tint="-0.499984740745262"/>
      <name val="Calibri"/>
      <family val="2"/>
      <scheme val="minor"/>
    </font>
    <font>
      <b/>
      <sz val="10"/>
      <color theme="9" tint="-0.499984740745262"/>
      <name val="Calibri (Body)"/>
    </font>
    <font>
      <sz val="10"/>
      <color rgb="FFC00000"/>
      <name val="Calibri"/>
      <family val="2"/>
    </font>
    <font>
      <b/>
      <sz val="10"/>
      <color rgb="FFC00000"/>
      <name val="Calibri"/>
      <family val="2"/>
    </font>
    <font>
      <b/>
      <sz val="10"/>
      <color rgb="FFC00000"/>
      <name val="Calibri"/>
      <family val="2"/>
      <scheme val="minor"/>
    </font>
    <font>
      <b/>
      <sz val="10"/>
      <color rgb="FFC00000"/>
      <name val="Calibri (Body)"/>
    </font>
    <font>
      <sz val="10"/>
      <color rgb="FF002060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 (Body)"/>
    </font>
    <font>
      <sz val="10"/>
      <color theme="1"/>
      <name val="Calibri"/>
      <family val="2"/>
      <scheme val="minor"/>
    </font>
    <font>
      <b/>
      <i/>
      <sz val="10"/>
      <color theme="7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 (Body)"/>
    </font>
    <font>
      <i/>
      <sz val="10"/>
      <color theme="4" tint="-0.499984740745262"/>
      <name val="Calibri"/>
      <family val="2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5" tint="-0.499984740745262"/>
      <name val="Calibri (Body)"/>
    </font>
    <font>
      <sz val="10"/>
      <color theme="1"/>
      <name val="Calibri (Body)"/>
    </font>
    <font>
      <sz val="10"/>
      <color rgb="FF000000"/>
      <name val="Calibri (Body)"/>
    </font>
    <font>
      <i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 (Body)"/>
    </font>
    <font>
      <sz val="10"/>
      <color rgb="FFFF0000"/>
      <name val="Calibri"/>
      <family val="2"/>
    </font>
    <font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164" fontId="1" fillId="2" borderId="0" xfId="0" applyNumberFormat="1" applyFont="1" applyFill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4" fillId="6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1" fontId="8" fillId="7" borderId="1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 wrapText="1"/>
    </xf>
    <xf numFmtId="164" fontId="19" fillId="2" borderId="0" xfId="0" applyNumberFormat="1" applyFont="1" applyFill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 wrapText="1"/>
    </xf>
    <xf numFmtId="3" fontId="20" fillId="2" borderId="0" xfId="0" applyNumberFormat="1" applyFont="1" applyFill="1" applyAlignment="1">
      <alignment horizontal="center" vertical="center" wrapText="1"/>
    </xf>
    <xf numFmtId="164" fontId="20" fillId="2" borderId="0" xfId="0" applyNumberFormat="1" applyFont="1" applyFill="1" applyAlignment="1">
      <alignment horizontal="center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3" fontId="20" fillId="7" borderId="1" xfId="0" applyNumberFormat="1" applyFont="1" applyFill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 wrapText="1"/>
    </xf>
    <xf numFmtId="3" fontId="19" fillId="7" borderId="1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7" borderId="3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 wrapText="1"/>
    </xf>
    <xf numFmtId="164" fontId="24" fillId="8" borderId="1" xfId="0" applyNumberFormat="1" applyFont="1" applyFill="1" applyBorder="1" applyAlignment="1">
      <alignment horizontal="center" vertical="center" wrapText="1"/>
    </xf>
    <xf numFmtId="164" fontId="25" fillId="8" borderId="1" xfId="0" applyNumberFormat="1" applyFont="1" applyFill="1" applyBorder="1" applyAlignment="1">
      <alignment horizontal="center" vertical="center" wrapText="1"/>
    </xf>
    <xf numFmtId="164" fontId="26" fillId="2" borderId="0" xfId="0" applyNumberFormat="1" applyFont="1" applyFill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 wrapText="1"/>
    </xf>
    <xf numFmtId="164" fontId="25" fillId="2" borderId="0" xfId="0" applyNumberFormat="1" applyFont="1" applyFill="1" applyAlignment="1">
      <alignment horizontal="center" vertical="center" wrapText="1"/>
    </xf>
    <xf numFmtId="2" fontId="24" fillId="2" borderId="0" xfId="0" applyNumberFormat="1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8" borderId="3" xfId="0" applyNumberFormat="1" applyFont="1" applyFill="1" applyBorder="1" applyAlignment="1">
      <alignment horizontal="center" vertical="center"/>
    </xf>
    <xf numFmtId="164" fontId="27" fillId="2" borderId="0" xfId="0" applyNumberFormat="1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8" fillId="9" borderId="1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28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9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/>
    </xf>
    <xf numFmtId="1" fontId="8" fillId="7" borderId="3" xfId="0" applyNumberFormat="1" applyFont="1" applyFill="1" applyBorder="1" applyAlignment="1">
      <alignment horizontal="center" vertical="center" wrapText="1"/>
    </xf>
    <xf numFmtId="3" fontId="9" fillId="10" borderId="2" xfId="0" applyNumberFormat="1" applyFont="1" applyFill="1" applyBorder="1" applyAlignment="1">
      <alignment horizontal="center" vertical="center" wrapText="1"/>
    </xf>
    <xf numFmtId="3" fontId="29" fillId="10" borderId="3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2" fontId="30" fillId="6" borderId="3" xfId="0" applyNumberFormat="1" applyFont="1" applyFill="1" applyBorder="1" applyAlignment="1">
      <alignment horizontal="center" vertical="center" wrapText="1"/>
    </xf>
    <xf numFmtId="165" fontId="24" fillId="6" borderId="3" xfId="0" applyNumberFormat="1" applyFont="1" applyFill="1" applyBorder="1" applyAlignment="1">
      <alignment horizontal="center" vertical="center" wrapText="1"/>
    </xf>
    <xf numFmtId="2" fontId="12" fillId="6" borderId="3" xfId="0" applyNumberFormat="1" applyFont="1" applyFill="1" applyBorder="1" applyAlignment="1">
      <alignment horizontal="center" vertical="center" wrapText="1"/>
    </xf>
    <xf numFmtId="164" fontId="18" fillId="8" borderId="3" xfId="0" applyNumberFormat="1" applyFont="1" applyFill="1" applyBorder="1" applyAlignment="1">
      <alignment horizontal="center" vertical="center" wrapText="1"/>
    </xf>
    <xf numFmtId="164" fontId="31" fillId="8" borderId="3" xfId="0" applyNumberFormat="1" applyFont="1" applyFill="1" applyBorder="1" applyAlignment="1">
      <alignment horizontal="center" vertical="center" wrapText="1"/>
    </xf>
    <xf numFmtId="164" fontId="12" fillId="6" borderId="4" xfId="0" applyNumberFormat="1" applyFont="1" applyFill="1" applyBorder="1" applyAlignment="1">
      <alignment horizontal="center" vertical="center" wrapText="1"/>
    </xf>
    <xf numFmtId="164" fontId="12" fillId="6" borderId="3" xfId="0" applyNumberFormat="1" applyFont="1" applyFill="1" applyBorder="1" applyAlignment="1">
      <alignment horizontal="center" vertical="center" wrapText="1"/>
    </xf>
    <xf numFmtId="164" fontId="32" fillId="8" borderId="3" xfId="0" applyNumberFormat="1" applyFont="1" applyFill="1" applyBorder="1" applyAlignment="1">
      <alignment horizontal="center" vertical="center"/>
    </xf>
    <xf numFmtId="164" fontId="18" fillId="8" borderId="4" xfId="0" applyNumberFormat="1" applyFont="1" applyFill="1" applyBorder="1" applyAlignment="1">
      <alignment horizontal="center" vertical="center" wrapText="1"/>
    </xf>
    <xf numFmtId="164" fontId="33" fillId="8" borderId="2" xfId="0" applyNumberFormat="1" applyFont="1" applyFill="1" applyBorder="1" applyAlignment="1">
      <alignment horizontal="center" vertical="center" wrapText="1"/>
    </xf>
    <xf numFmtId="164" fontId="33" fillId="8" borderId="3" xfId="0" applyNumberFormat="1" applyFont="1" applyFill="1" applyBorder="1" applyAlignment="1">
      <alignment horizontal="center" vertical="center"/>
    </xf>
    <xf numFmtId="164" fontId="32" fillId="8" borderId="3" xfId="0" applyNumberFormat="1" applyFont="1" applyFill="1" applyBorder="1" applyAlignment="1">
      <alignment horizontal="center" vertical="center" wrapText="1"/>
    </xf>
    <xf numFmtId="164" fontId="33" fillId="8" borderId="4" xfId="0" applyNumberFormat="1" applyFont="1" applyFill="1" applyBorder="1" applyAlignment="1">
      <alignment horizontal="center" vertical="center"/>
    </xf>
    <xf numFmtId="3" fontId="17" fillId="11" borderId="1" xfId="0" applyNumberFormat="1" applyFont="1" applyFill="1" applyBorder="1" applyAlignment="1">
      <alignment horizontal="center" vertical="center" wrapText="1"/>
    </xf>
    <xf numFmtId="3" fontId="13" fillId="11" borderId="1" xfId="0" applyNumberFormat="1" applyFont="1" applyFill="1" applyBorder="1" applyAlignment="1">
      <alignment horizontal="center" vertical="center" wrapText="1"/>
    </xf>
    <xf numFmtId="3" fontId="7" fillId="11" borderId="1" xfId="0" applyNumberFormat="1" applyFont="1" applyFill="1" applyBorder="1" applyAlignment="1">
      <alignment horizontal="center" vertical="center" wrapText="1"/>
    </xf>
    <xf numFmtId="3" fontId="15" fillId="11" borderId="1" xfId="0" applyNumberFormat="1" applyFont="1" applyFill="1" applyBorder="1" applyAlignment="1">
      <alignment horizontal="center" vertical="center" wrapText="1"/>
    </xf>
    <xf numFmtId="3" fontId="8" fillId="11" borderId="1" xfId="0" applyNumberFormat="1" applyFont="1" applyFill="1" applyBorder="1" applyAlignment="1">
      <alignment horizontal="center" vertical="center"/>
    </xf>
    <xf numFmtId="1" fontId="17" fillId="11" borderId="1" xfId="0" applyNumberFormat="1" applyFont="1" applyFill="1" applyBorder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 wrapText="1"/>
    </xf>
    <xf numFmtId="164" fontId="33" fillId="8" borderId="1" xfId="0" applyNumberFormat="1" applyFont="1" applyFill="1" applyBorder="1" applyAlignment="1">
      <alignment horizontal="center" vertical="center"/>
    </xf>
    <xf numFmtId="164" fontId="33" fillId="8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 wrapText="1"/>
    </xf>
    <xf numFmtId="165" fontId="34" fillId="6" borderId="3" xfId="0" applyNumberFormat="1" applyFont="1" applyFill="1" applyBorder="1" applyAlignment="1">
      <alignment horizontal="center" vertical="center" wrapText="1"/>
    </xf>
    <xf numFmtId="165" fontId="35" fillId="6" borderId="3" xfId="0" applyNumberFormat="1" applyFont="1" applyFill="1" applyBorder="1" applyAlignment="1">
      <alignment horizontal="center" vertical="center" wrapText="1"/>
    </xf>
    <xf numFmtId="2" fontId="30" fillId="12" borderId="3" xfId="0" applyNumberFormat="1" applyFont="1" applyFill="1" applyBorder="1" applyAlignment="1">
      <alignment horizontal="center" vertical="center" wrapText="1"/>
    </xf>
    <xf numFmtId="164" fontId="18" fillId="8" borderId="3" xfId="0" applyNumberFormat="1" applyFont="1" applyFill="1" applyBorder="1" applyAlignment="1">
      <alignment horizontal="center" vertical="center"/>
    </xf>
    <xf numFmtId="3" fontId="24" fillId="11" borderId="1" xfId="0" applyNumberFormat="1" applyFont="1" applyFill="1" applyBorder="1" applyAlignment="1">
      <alignment horizontal="center" vertical="center" wrapText="1"/>
    </xf>
    <xf numFmtId="3" fontId="10" fillId="11" borderId="1" xfId="0" applyNumberFormat="1" applyFont="1" applyFill="1" applyBorder="1" applyAlignment="1">
      <alignment horizontal="center" vertical="center" wrapText="1"/>
    </xf>
    <xf numFmtId="165" fontId="36" fillId="6" borderId="3" xfId="0" applyNumberFormat="1" applyFont="1" applyFill="1" applyBorder="1" applyAlignment="1">
      <alignment horizontal="center" vertical="center" wrapText="1"/>
    </xf>
    <xf numFmtId="3" fontId="24" fillId="11" borderId="1" xfId="0" applyNumberFormat="1" applyFont="1" applyFill="1" applyBorder="1" applyAlignment="1">
      <alignment horizontal="center" vertical="center"/>
    </xf>
    <xf numFmtId="3" fontId="24" fillId="11" borderId="1" xfId="0" quotePrefix="1" applyNumberFormat="1" applyFont="1" applyFill="1" applyBorder="1" applyAlignment="1">
      <alignment horizontal="center" vertical="center" wrapText="1"/>
    </xf>
    <xf numFmtId="3" fontId="23" fillId="11" borderId="1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/>
    </xf>
    <xf numFmtId="166" fontId="37" fillId="2" borderId="0" xfId="0" applyNumberFormat="1" applyFont="1" applyFill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/>
    </xf>
    <xf numFmtId="3" fontId="37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" fontId="24" fillId="11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/>
    </xf>
    <xf numFmtId="3" fontId="37" fillId="0" borderId="3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/>
    </xf>
    <xf numFmtId="1" fontId="8" fillId="7" borderId="14" xfId="0" applyNumberFormat="1" applyFont="1" applyFill="1" applyBorder="1" applyAlignment="1">
      <alignment horizontal="center" vertical="center" wrapText="1"/>
    </xf>
    <xf numFmtId="3" fontId="9" fillId="10" borderId="15" xfId="0" applyNumberFormat="1" applyFont="1" applyFill="1" applyBorder="1" applyAlignment="1">
      <alignment horizontal="center" vertical="center" wrapText="1"/>
    </xf>
    <xf numFmtId="3" fontId="29" fillId="10" borderId="14" xfId="0" applyNumberFormat="1" applyFont="1" applyFill="1" applyBorder="1" applyAlignment="1">
      <alignment horizontal="center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165" fontId="36" fillId="6" borderId="14" xfId="0" applyNumberFormat="1" applyFont="1" applyFill="1" applyBorder="1" applyAlignment="1">
      <alignment horizontal="center" vertical="center" wrapText="1"/>
    </xf>
    <xf numFmtId="2" fontId="30" fillId="6" borderId="14" xfId="0" applyNumberFormat="1" applyFont="1" applyFill="1" applyBorder="1" applyAlignment="1">
      <alignment horizontal="center" vertical="center" wrapText="1"/>
    </xf>
    <xf numFmtId="164" fontId="18" fillId="8" borderId="14" xfId="0" applyNumberFormat="1" applyFont="1" applyFill="1" applyBorder="1" applyAlignment="1">
      <alignment horizontal="center" vertical="center" wrapText="1"/>
    </xf>
    <xf numFmtId="164" fontId="18" fillId="8" borderId="16" xfId="0" applyNumberFormat="1" applyFont="1" applyFill="1" applyBorder="1" applyAlignment="1">
      <alignment horizontal="center" vertical="center" wrapText="1"/>
    </xf>
    <xf numFmtId="164" fontId="33" fillId="8" borderId="15" xfId="0" applyNumberFormat="1" applyFont="1" applyFill="1" applyBorder="1" applyAlignment="1">
      <alignment horizontal="center" vertical="center" wrapText="1"/>
    </xf>
    <xf numFmtId="164" fontId="18" fillId="8" borderId="14" xfId="0" applyNumberFormat="1" applyFont="1" applyFill="1" applyBorder="1" applyAlignment="1">
      <alignment horizontal="center" vertical="center"/>
    </xf>
    <xf numFmtId="164" fontId="33" fillId="8" borderId="14" xfId="0" applyNumberFormat="1" applyFont="1" applyFill="1" applyBorder="1" applyAlignment="1">
      <alignment horizontal="center" vertical="center"/>
    </xf>
    <xf numFmtId="164" fontId="33" fillId="8" borderId="16" xfId="0" applyNumberFormat="1" applyFont="1" applyFill="1" applyBorder="1" applyAlignment="1">
      <alignment horizontal="center" vertical="center"/>
    </xf>
    <xf numFmtId="3" fontId="9" fillId="10" borderId="14" xfId="0" applyNumberFormat="1" applyFont="1" applyFill="1" applyBorder="1" applyAlignment="1">
      <alignment horizontal="center" vertical="center" wrapText="1"/>
    </xf>
    <xf numFmtId="165" fontId="34" fillId="6" borderId="14" xfId="0" applyNumberFormat="1" applyFont="1" applyFill="1" applyBorder="1" applyAlignment="1">
      <alignment horizontal="center" vertical="center" wrapText="1"/>
    </xf>
    <xf numFmtId="2" fontId="30" fillId="6" borderId="16" xfId="0" applyNumberFormat="1" applyFont="1" applyFill="1" applyBorder="1" applyAlignment="1">
      <alignment horizontal="center" vertical="center" wrapText="1"/>
    </xf>
    <xf numFmtId="164" fontId="18" fillId="8" borderId="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3" fontId="23" fillId="5" borderId="3" xfId="0" applyNumberFormat="1" applyFont="1" applyFill="1" applyBorder="1" applyAlignment="1">
      <alignment horizontal="center" vertical="center"/>
    </xf>
    <xf numFmtId="3" fontId="23" fillId="5" borderId="2" xfId="0" applyNumberFormat="1" applyFont="1" applyFill="1" applyBorder="1" applyAlignment="1">
      <alignment horizontal="center" vertical="center"/>
    </xf>
    <xf numFmtId="4" fontId="23" fillId="5" borderId="3" xfId="0" applyNumberFormat="1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165" fontId="38" fillId="2" borderId="0" xfId="0" applyNumberFormat="1" applyFont="1" applyFill="1" applyAlignment="1">
      <alignment horizontal="center" vertical="center"/>
    </xf>
    <xf numFmtId="165" fontId="38" fillId="2" borderId="0" xfId="0" applyNumberFormat="1" applyFont="1" applyFill="1" applyAlignment="1">
      <alignment horizontal="center" vertical="center" wrapText="1"/>
    </xf>
    <xf numFmtId="164" fontId="39" fillId="2" borderId="0" xfId="0" applyNumberFormat="1" applyFont="1" applyFill="1" applyAlignment="1">
      <alignment horizontal="center" vertical="center"/>
    </xf>
    <xf numFmtId="164" fontId="37" fillId="2" borderId="0" xfId="0" applyNumberFormat="1" applyFont="1" applyFill="1" applyAlignment="1">
      <alignment horizontal="center" vertical="center" wrapText="1"/>
    </xf>
    <xf numFmtId="164" fontId="40" fillId="2" borderId="0" xfId="0" applyNumberFormat="1" applyFont="1" applyFill="1" applyAlignment="1">
      <alignment horizontal="center" vertical="center" wrapText="1"/>
    </xf>
    <xf numFmtId="164" fontId="29" fillId="2" borderId="0" xfId="0" applyNumberFormat="1" applyFont="1" applyFill="1" applyAlignment="1">
      <alignment horizontal="center" vertical="center" wrapText="1"/>
    </xf>
    <xf numFmtId="164" fontId="41" fillId="2" borderId="0" xfId="0" applyNumberFormat="1" applyFont="1" applyFill="1" applyAlignment="1">
      <alignment horizontal="center" vertical="center" wrapText="1"/>
    </xf>
    <xf numFmtId="3" fontId="37" fillId="2" borderId="0" xfId="0" applyNumberFormat="1" applyFont="1" applyFill="1" applyAlignment="1">
      <alignment horizontal="center" vertical="center" wrapText="1"/>
    </xf>
    <xf numFmtId="3" fontId="26" fillId="2" borderId="0" xfId="0" applyNumberFormat="1" applyFont="1" applyFill="1" applyAlignment="1">
      <alignment horizontal="center" vertical="center" wrapText="1"/>
    </xf>
    <xf numFmtId="3" fontId="40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23" fillId="2" borderId="0" xfId="0" applyNumberFormat="1" applyFont="1" applyFill="1" applyAlignment="1">
      <alignment horizontal="center" vertical="center"/>
    </xf>
    <xf numFmtId="2" fontId="23" fillId="2" borderId="0" xfId="0" applyNumberFormat="1" applyFont="1" applyFill="1" applyAlignment="1">
      <alignment horizontal="center" vertical="center"/>
    </xf>
    <xf numFmtId="2" fontId="23" fillId="2" borderId="1" xfId="0" applyNumberFormat="1" applyFont="1" applyFill="1" applyBorder="1" applyAlignment="1">
      <alignment horizontal="center" vertical="center"/>
    </xf>
    <xf numFmtId="164" fontId="38" fillId="2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 wrapText="1"/>
    </xf>
    <xf numFmtId="164" fontId="38" fillId="2" borderId="0" xfId="0" applyNumberFormat="1" applyFont="1" applyFill="1" applyAlignment="1">
      <alignment horizontal="center" vertical="center" wrapText="1"/>
    </xf>
    <xf numFmtId="164" fontId="43" fillId="2" borderId="0" xfId="0" applyNumberFormat="1" applyFont="1" applyFill="1" applyAlignment="1">
      <alignment horizontal="center" vertical="center"/>
    </xf>
    <xf numFmtId="164" fontId="44" fillId="2" borderId="0" xfId="0" applyNumberFormat="1" applyFont="1" applyFill="1" applyAlignment="1">
      <alignment horizontal="center" vertical="center" wrapText="1"/>
    </xf>
    <xf numFmtId="164" fontId="45" fillId="2" borderId="0" xfId="0" applyNumberFormat="1" applyFont="1" applyFill="1" applyAlignment="1">
      <alignment horizontal="center" vertical="center"/>
    </xf>
    <xf numFmtId="164" fontId="44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3" fontId="39" fillId="2" borderId="0" xfId="0" applyNumberFormat="1" applyFont="1" applyFill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center" vertical="center"/>
    </xf>
    <xf numFmtId="2" fontId="23" fillId="0" borderId="9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29" fillId="0" borderId="9" xfId="0" applyNumberFormat="1" applyFont="1" applyBorder="1" applyAlignment="1">
      <alignment horizontal="center" vertical="center" wrapText="1"/>
    </xf>
    <xf numFmtId="164" fontId="39" fillId="0" borderId="9" xfId="0" applyNumberFormat="1" applyFont="1" applyBorder="1" applyAlignment="1">
      <alignment horizontal="center" vertical="center"/>
    </xf>
    <xf numFmtId="164" fontId="37" fillId="0" borderId="9" xfId="0" applyNumberFormat="1" applyFont="1" applyBorder="1" applyAlignment="1">
      <alignment horizontal="center" vertical="center" wrapText="1"/>
    </xf>
    <xf numFmtId="164" fontId="40" fillId="0" borderId="9" xfId="0" applyNumberFormat="1" applyFont="1" applyBorder="1" applyAlignment="1">
      <alignment horizontal="center" vertical="center" wrapText="1"/>
    </xf>
    <xf numFmtId="164" fontId="41" fillId="0" borderId="9" xfId="0" applyNumberFormat="1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40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3" fontId="37" fillId="0" borderId="10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164" fontId="29" fillId="0" borderId="3" xfId="0" applyNumberFormat="1" applyFont="1" applyBorder="1" applyAlignment="1">
      <alignment horizontal="center" vertical="center" wrapText="1"/>
    </xf>
    <xf numFmtId="164" fontId="39" fillId="0" borderId="3" xfId="0" applyNumberFormat="1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 wrapText="1"/>
    </xf>
    <xf numFmtId="164" fontId="40" fillId="0" borderId="3" xfId="0" applyNumberFormat="1" applyFont="1" applyBorder="1" applyAlignment="1">
      <alignment horizontal="center" vertical="center" wrapText="1"/>
    </xf>
    <xf numFmtId="164" fontId="41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4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" fontId="37" fillId="0" borderId="4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164" fontId="46" fillId="0" borderId="3" xfId="0" applyNumberFormat="1" applyFont="1" applyBorder="1" applyAlignment="1">
      <alignment horizontal="center" vertical="center"/>
    </xf>
    <xf numFmtId="164" fontId="45" fillId="0" borderId="3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39" fillId="0" borderId="3" xfId="0" applyNumberFormat="1" applyFont="1" applyBorder="1" applyAlignment="1">
      <alignment horizontal="center" vertical="center"/>
    </xf>
    <xf numFmtId="3" fontId="20" fillId="2" borderId="0" xfId="0" applyNumberFormat="1" applyFont="1" applyFill="1" applyAlignment="1">
      <alignment vertical="center"/>
    </xf>
    <xf numFmtId="167" fontId="9" fillId="0" borderId="3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8" borderId="1" xfId="0" applyNumberFormat="1" applyFont="1" applyFill="1" applyBorder="1" applyAlignment="1">
      <alignment horizontal="center" vertical="center"/>
    </xf>
    <xf numFmtId="167" fontId="9" fillId="8" borderId="7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7" fontId="17" fillId="8" borderId="1" xfId="0" applyNumberFormat="1" applyFont="1" applyFill="1" applyBorder="1" applyAlignment="1">
      <alignment horizontal="center" vertical="center"/>
    </xf>
    <xf numFmtId="167" fontId="29" fillId="2" borderId="0" xfId="0" applyNumberFormat="1" applyFont="1" applyFill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167" fontId="9" fillId="0" borderId="10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8" borderId="0" xfId="0" applyFont="1" applyFill="1" applyAlignment="1">
      <alignment horizontal="center" vertical="center" wrapText="1"/>
    </xf>
    <xf numFmtId="168" fontId="29" fillId="6" borderId="1" xfId="0" applyNumberFormat="1" applyFont="1" applyFill="1" applyBorder="1" applyAlignment="1">
      <alignment horizontal="center" vertical="center"/>
    </xf>
    <xf numFmtId="2" fontId="29" fillId="6" borderId="1" xfId="0" applyNumberFormat="1" applyFont="1" applyFill="1" applyBorder="1" applyAlignment="1">
      <alignment horizontal="center" vertical="center" wrapText="1"/>
    </xf>
    <xf numFmtId="167" fontId="29" fillId="6" borderId="1" xfId="0" applyNumberFormat="1" applyFont="1" applyFill="1" applyBorder="1" applyAlignment="1">
      <alignment horizontal="center" vertical="center"/>
    </xf>
    <xf numFmtId="2" fontId="29" fillId="6" borderId="1" xfId="0" applyNumberFormat="1" applyFont="1" applyFill="1" applyBorder="1" applyAlignment="1">
      <alignment horizontal="center" vertical="center"/>
    </xf>
    <xf numFmtId="164" fontId="23" fillId="8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164" fontId="19" fillId="7" borderId="1" xfId="0" applyNumberFormat="1" applyFont="1" applyFill="1" applyBorder="1" applyAlignment="1">
      <alignment horizontal="center" vertical="center" wrapText="1"/>
    </xf>
    <xf numFmtId="3" fontId="20" fillId="2" borderId="18" xfId="0" applyNumberFormat="1" applyFont="1" applyFill="1" applyBorder="1" applyAlignment="1">
      <alignment horizontal="center" vertical="center"/>
    </xf>
    <xf numFmtId="3" fontId="20" fillId="2" borderId="19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64" fontId="23" fillId="8" borderId="1" xfId="0" applyNumberFormat="1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164" fontId="5" fillId="3" borderId="9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164" fontId="23" fillId="8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League Average EFT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'[1]pOR2 Algorithm Data as Calc. %'!$CI$1</c:f>
              <c:strCache>
                <c:ptCount val="1"/>
                <c:pt idx="0">
                  <c:v>bEFT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'[1]pOR2 Algorithm Data as Calc. %'!$CH$2:$CH$147</c:f>
              <c:strCache>
                <c:ptCount val="146"/>
                <c:pt idx="0">
                  <c:v>1876</c:v>
                </c:pt>
                <c:pt idx="1">
                  <c:v>1877</c:v>
                </c:pt>
                <c:pt idx="2">
                  <c:v>1878</c:v>
                </c:pt>
                <c:pt idx="3">
                  <c:v>1879</c:v>
                </c:pt>
                <c:pt idx="4">
                  <c:v>1880</c:v>
                </c:pt>
                <c:pt idx="5">
                  <c:v>1881</c:v>
                </c:pt>
                <c:pt idx="6">
                  <c:v>1882</c:v>
                </c:pt>
                <c:pt idx="7">
                  <c:v>1883</c:v>
                </c:pt>
                <c:pt idx="8">
                  <c:v>1884</c:v>
                </c:pt>
                <c:pt idx="9">
                  <c:v>1885</c:v>
                </c:pt>
                <c:pt idx="10">
                  <c:v>1886</c:v>
                </c:pt>
                <c:pt idx="11">
                  <c:v>1887</c:v>
                </c:pt>
                <c:pt idx="12">
                  <c:v>1888</c:v>
                </c:pt>
                <c:pt idx="13">
                  <c:v>1889</c:v>
                </c:pt>
                <c:pt idx="14">
                  <c:v>1890</c:v>
                </c:pt>
                <c:pt idx="15">
                  <c:v>1891</c:v>
                </c:pt>
                <c:pt idx="16">
                  <c:v>1892</c:v>
                </c:pt>
                <c:pt idx="17">
                  <c:v>1893</c:v>
                </c:pt>
                <c:pt idx="18">
                  <c:v>1894</c:v>
                </c:pt>
                <c:pt idx="19">
                  <c:v>1895</c:v>
                </c:pt>
                <c:pt idx="20">
                  <c:v>1896</c:v>
                </c:pt>
                <c:pt idx="21">
                  <c:v>1897</c:v>
                </c:pt>
                <c:pt idx="22">
                  <c:v>1898</c:v>
                </c:pt>
                <c:pt idx="23">
                  <c:v>1899</c:v>
                </c:pt>
                <c:pt idx="24">
                  <c:v>1900</c:v>
                </c:pt>
                <c:pt idx="25">
                  <c:v>1901</c:v>
                </c:pt>
                <c:pt idx="26">
                  <c:v>1902</c:v>
                </c:pt>
                <c:pt idx="27">
                  <c:v>1903</c:v>
                </c:pt>
                <c:pt idx="28">
                  <c:v>1904</c:v>
                </c:pt>
                <c:pt idx="29">
                  <c:v>1905</c:v>
                </c:pt>
                <c:pt idx="30">
                  <c:v>1906</c:v>
                </c:pt>
                <c:pt idx="31">
                  <c:v>1907</c:v>
                </c:pt>
                <c:pt idx="32">
                  <c:v>1908</c:v>
                </c:pt>
                <c:pt idx="33">
                  <c:v>1909</c:v>
                </c:pt>
                <c:pt idx="34">
                  <c:v>1910</c:v>
                </c:pt>
                <c:pt idx="35">
                  <c:v>1911</c:v>
                </c:pt>
                <c:pt idx="36">
                  <c:v>1912</c:v>
                </c:pt>
                <c:pt idx="37">
                  <c:v>1913</c:v>
                </c:pt>
                <c:pt idx="38">
                  <c:v>1914</c:v>
                </c:pt>
                <c:pt idx="39">
                  <c:v>1915</c:v>
                </c:pt>
                <c:pt idx="40">
                  <c:v>1916</c:v>
                </c:pt>
                <c:pt idx="41">
                  <c:v>1917</c:v>
                </c:pt>
                <c:pt idx="42">
                  <c:v>1918</c:v>
                </c:pt>
                <c:pt idx="43">
                  <c:v>1919</c:v>
                </c:pt>
                <c:pt idx="44">
                  <c:v>1920</c:v>
                </c:pt>
                <c:pt idx="45">
                  <c:v>1921</c:v>
                </c:pt>
                <c:pt idx="46">
                  <c:v>1922</c:v>
                </c:pt>
                <c:pt idx="47">
                  <c:v>1923</c:v>
                </c:pt>
                <c:pt idx="48">
                  <c:v>1924</c:v>
                </c:pt>
                <c:pt idx="49">
                  <c:v>1925</c:v>
                </c:pt>
                <c:pt idx="50">
                  <c:v>1926</c:v>
                </c:pt>
                <c:pt idx="51">
                  <c:v>1927</c:v>
                </c:pt>
                <c:pt idx="52">
                  <c:v>1928</c:v>
                </c:pt>
                <c:pt idx="53">
                  <c:v>1929</c:v>
                </c:pt>
                <c:pt idx="54">
                  <c:v>1930</c:v>
                </c:pt>
                <c:pt idx="55">
                  <c:v>1931</c:v>
                </c:pt>
                <c:pt idx="56">
                  <c:v>1932</c:v>
                </c:pt>
                <c:pt idx="57">
                  <c:v>1933</c:v>
                </c:pt>
                <c:pt idx="58">
                  <c:v>1934</c:v>
                </c:pt>
                <c:pt idx="59">
                  <c:v>1935</c:v>
                </c:pt>
                <c:pt idx="60">
                  <c:v>1936</c:v>
                </c:pt>
                <c:pt idx="61">
                  <c:v>1937</c:v>
                </c:pt>
                <c:pt idx="62">
                  <c:v>1938</c:v>
                </c:pt>
                <c:pt idx="63">
                  <c:v>1939</c:v>
                </c:pt>
                <c:pt idx="64">
                  <c:v>1940</c:v>
                </c:pt>
                <c:pt idx="65">
                  <c:v>1941</c:v>
                </c:pt>
                <c:pt idx="66">
                  <c:v>1942</c:v>
                </c:pt>
                <c:pt idx="67">
                  <c:v>1943</c:v>
                </c:pt>
                <c:pt idx="68">
                  <c:v>1944</c:v>
                </c:pt>
                <c:pt idx="69">
                  <c:v>1945</c:v>
                </c:pt>
                <c:pt idx="70">
                  <c:v>1946</c:v>
                </c:pt>
                <c:pt idx="71">
                  <c:v>1947</c:v>
                </c:pt>
                <c:pt idx="72">
                  <c:v>1948</c:v>
                </c:pt>
                <c:pt idx="73">
                  <c:v>1949</c:v>
                </c:pt>
                <c:pt idx="74">
                  <c:v>1950</c:v>
                </c:pt>
                <c:pt idx="75">
                  <c:v>1951</c:v>
                </c:pt>
                <c:pt idx="76">
                  <c:v>1952</c:v>
                </c:pt>
                <c:pt idx="77">
                  <c:v>1953</c:v>
                </c:pt>
                <c:pt idx="78">
                  <c:v>1954</c:v>
                </c:pt>
                <c:pt idx="79">
                  <c:v>1955</c:v>
                </c:pt>
                <c:pt idx="80">
                  <c:v>1956</c:v>
                </c:pt>
                <c:pt idx="81">
                  <c:v>1957</c:v>
                </c:pt>
                <c:pt idx="82">
                  <c:v>1958</c:v>
                </c:pt>
                <c:pt idx="83">
                  <c:v>1959</c:v>
                </c:pt>
                <c:pt idx="84">
                  <c:v>1960</c:v>
                </c:pt>
                <c:pt idx="85">
                  <c:v>1961</c:v>
                </c:pt>
                <c:pt idx="86">
                  <c:v>1962</c:v>
                </c:pt>
                <c:pt idx="87">
                  <c:v>1963</c:v>
                </c:pt>
                <c:pt idx="88">
                  <c:v>1964</c:v>
                </c:pt>
                <c:pt idx="89">
                  <c:v>1965</c:v>
                </c:pt>
                <c:pt idx="90">
                  <c:v>1966</c:v>
                </c:pt>
                <c:pt idx="91">
                  <c:v>1967</c:v>
                </c:pt>
                <c:pt idx="92">
                  <c:v>1968</c:v>
                </c:pt>
                <c:pt idx="93">
                  <c:v>1969</c:v>
                </c:pt>
                <c:pt idx="94">
                  <c:v>1970</c:v>
                </c:pt>
                <c:pt idx="95">
                  <c:v>1971</c:v>
                </c:pt>
                <c:pt idx="96">
                  <c:v>1972</c:v>
                </c:pt>
                <c:pt idx="97">
                  <c:v>1973</c:v>
                </c:pt>
                <c:pt idx="98">
                  <c:v>1974</c:v>
                </c:pt>
                <c:pt idx="99">
                  <c:v>1975</c:v>
                </c:pt>
                <c:pt idx="100">
                  <c:v>1976</c:v>
                </c:pt>
                <c:pt idx="101">
                  <c:v>1977</c:v>
                </c:pt>
                <c:pt idx="102">
                  <c:v>1978</c:v>
                </c:pt>
                <c:pt idx="103">
                  <c:v>1979</c:v>
                </c:pt>
                <c:pt idx="104">
                  <c:v>1980</c:v>
                </c:pt>
                <c:pt idx="105">
                  <c:v>1981</c:v>
                </c:pt>
                <c:pt idx="106">
                  <c:v>1982</c:v>
                </c:pt>
                <c:pt idx="107">
                  <c:v>1983</c:v>
                </c:pt>
                <c:pt idx="108">
                  <c:v>1984</c:v>
                </c:pt>
                <c:pt idx="109">
                  <c:v>1985</c:v>
                </c:pt>
                <c:pt idx="110">
                  <c:v>1986</c:v>
                </c:pt>
                <c:pt idx="111">
                  <c:v>1987</c:v>
                </c:pt>
                <c:pt idx="112">
                  <c:v>1988</c:v>
                </c:pt>
                <c:pt idx="113">
                  <c:v>1989</c:v>
                </c:pt>
                <c:pt idx="114">
                  <c:v>1990</c:v>
                </c:pt>
                <c:pt idx="115">
                  <c:v>1991</c:v>
                </c:pt>
                <c:pt idx="116">
                  <c:v>1992</c:v>
                </c:pt>
                <c:pt idx="117">
                  <c:v>1993</c:v>
                </c:pt>
                <c:pt idx="118">
                  <c:v>1994</c:v>
                </c:pt>
                <c:pt idx="119">
                  <c:v>1995</c:v>
                </c:pt>
                <c:pt idx="120">
                  <c:v>1996</c:v>
                </c:pt>
                <c:pt idx="121">
                  <c:v>1997</c:v>
                </c:pt>
                <c:pt idx="122">
                  <c:v>1998</c:v>
                </c:pt>
                <c:pt idx="123">
                  <c:v>1999</c:v>
                </c:pt>
                <c:pt idx="124">
                  <c:v>2000</c:v>
                </c:pt>
                <c:pt idx="125">
                  <c:v>2001</c:v>
                </c:pt>
                <c:pt idx="126">
                  <c:v>2002</c:v>
                </c:pt>
                <c:pt idx="127">
                  <c:v>2003</c:v>
                </c:pt>
                <c:pt idx="128">
                  <c:v>2004</c:v>
                </c:pt>
                <c:pt idx="129">
                  <c:v>2005</c:v>
                </c:pt>
                <c:pt idx="130">
                  <c:v>2006</c:v>
                </c:pt>
                <c:pt idx="131">
                  <c:v>2007</c:v>
                </c:pt>
                <c:pt idx="132">
                  <c:v>2008</c:v>
                </c:pt>
                <c:pt idx="133">
                  <c:v>2009</c:v>
                </c:pt>
                <c:pt idx="134">
                  <c:v>2010</c:v>
                </c:pt>
                <c:pt idx="135">
                  <c:v>2011</c:v>
                </c:pt>
                <c:pt idx="136">
                  <c:v>2012</c:v>
                </c:pt>
                <c:pt idx="137">
                  <c:v>2013</c:v>
                </c:pt>
                <c:pt idx="138">
                  <c:v>2014</c:v>
                </c:pt>
                <c:pt idx="139">
                  <c:v>2015</c:v>
                </c:pt>
                <c:pt idx="140">
                  <c:v>2016</c:v>
                </c:pt>
                <c:pt idx="141">
                  <c:v>2017</c:v>
                </c:pt>
                <c:pt idx="142">
                  <c:v>2018</c:v>
                </c:pt>
                <c:pt idx="143">
                  <c:v>2019</c:v>
                </c:pt>
                <c:pt idx="144">
                  <c:v>2020</c:v>
                </c:pt>
                <c:pt idx="145">
                  <c:v>2021</c:v>
                </c:pt>
              </c:strCache>
            </c:strRef>
          </c:cat>
          <c:val>
            <c:numRef>
              <c:f>'[1]pOR2 Algorithm Data as Calc. %'!$CI$2:$CI$147</c:f>
              <c:numCache>
                <c:formatCode>General</c:formatCode>
                <c:ptCount val="146"/>
                <c:pt idx="0">
                  <c:v>0.46638858497307029</c:v>
                </c:pt>
                <c:pt idx="1">
                  <c:v>0.47457694107588183</c:v>
                </c:pt>
                <c:pt idx="2">
                  <c:v>0.46394623159357218</c:v>
                </c:pt>
                <c:pt idx="3">
                  <c:v>0.47097765332677405</c:v>
                </c:pt>
                <c:pt idx="4">
                  <c:v>0.46720745489968551</c:v>
                </c:pt>
                <c:pt idx="5">
                  <c:v>0.477015002846854</c:v>
                </c:pt>
                <c:pt idx="6">
                  <c:v>0.47300346818076999</c:v>
                </c:pt>
                <c:pt idx="7">
                  <c:v>0.48259648819485323</c:v>
                </c:pt>
                <c:pt idx="8">
                  <c:v>0.47381798495159327</c:v>
                </c:pt>
                <c:pt idx="9">
                  <c:v>0.47189147615856891</c:v>
                </c:pt>
                <c:pt idx="10">
                  <c:v>0.47668281808603397</c:v>
                </c:pt>
                <c:pt idx="11">
                  <c:v>0.49862550634151254</c:v>
                </c:pt>
                <c:pt idx="12">
                  <c:v>0.46676750095076763</c:v>
                </c:pt>
                <c:pt idx="13">
                  <c:v>0.48996736033046517</c:v>
                </c:pt>
                <c:pt idx="14">
                  <c:v>0.48801745581860267</c:v>
                </c:pt>
                <c:pt idx="15">
                  <c:v>0.48161792508775197</c:v>
                </c:pt>
                <c:pt idx="16">
                  <c:v>0.47248294307131283</c:v>
                </c:pt>
                <c:pt idx="17">
                  <c:v>0.50203524147949985</c:v>
                </c:pt>
                <c:pt idx="18">
                  <c:v>0.530472159413931</c:v>
                </c:pt>
                <c:pt idx="19">
                  <c:v>0.51194356633929117</c:v>
                </c:pt>
                <c:pt idx="20">
                  <c:v>0.50340581607366153</c:v>
                </c:pt>
                <c:pt idx="21">
                  <c:v>0.50294241869226464</c:v>
                </c:pt>
                <c:pt idx="22">
                  <c:v>0.480853815740654</c:v>
                </c:pt>
                <c:pt idx="23">
                  <c:v>0.49108684072138409</c:v>
                </c:pt>
                <c:pt idx="24">
                  <c:v>0.4911027946758732</c:v>
                </c:pt>
                <c:pt idx="25">
                  <c:v>0.48656025125521307</c:v>
                </c:pt>
                <c:pt idx="26">
                  <c:v>0.47655920331544288</c:v>
                </c:pt>
                <c:pt idx="27">
                  <c:v>0.47759267461629551</c:v>
                </c:pt>
                <c:pt idx="28">
                  <c:v>0.46236406413141473</c:v>
                </c:pt>
                <c:pt idx="29">
                  <c:v>0.46295407114925324</c:v>
                </c:pt>
                <c:pt idx="30">
                  <c:v>0.45626911679074211</c:v>
                </c:pt>
                <c:pt idx="31">
                  <c:v>0.45330950680980397</c:v>
                </c:pt>
                <c:pt idx="32">
                  <c:v>0.44862605082083457</c:v>
                </c:pt>
                <c:pt idx="33">
                  <c:v>0.45351062421994298</c:v>
                </c:pt>
                <c:pt idx="34">
                  <c:v>0.46281718913132708</c:v>
                </c:pt>
                <c:pt idx="35">
                  <c:v>0.4811731889482303</c:v>
                </c:pt>
                <c:pt idx="36">
                  <c:v>0.4825482044756681</c:v>
                </c:pt>
                <c:pt idx="37">
                  <c:v>0.47575720815414813</c:v>
                </c:pt>
                <c:pt idx="38">
                  <c:v>0.47052590360088464</c:v>
                </c:pt>
                <c:pt idx="39">
                  <c:v>0.46706793885583092</c:v>
                </c:pt>
                <c:pt idx="40">
                  <c:v>0.46387994057523652</c:v>
                </c:pt>
                <c:pt idx="41">
                  <c:v>0.46150275348898856</c:v>
                </c:pt>
                <c:pt idx="42">
                  <c:v>0.46244985159962598</c:v>
                </c:pt>
                <c:pt idx="43">
                  <c:v>0.47503572470039424</c:v>
                </c:pt>
                <c:pt idx="44">
                  <c:v>0.48525415070272954</c:v>
                </c:pt>
                <c:pt idx="45">
                  <c:v>0.50123749673422657</c:v>
                </c:pt>
                <c:pt idx="46">
                  <c:v>0.5042815418668759</c:v>
                </c:pt>
                <c:pt idx="47">
                  <c:v>0.50156557710401561</c:v>
                </c:pt>
                <c:pt idx="48">
                  <c:v>0.50040853483148517</c:v>
                </c:pt>
                <c:pt idx="49">
                  <c:v>0.51077148304846776</c:v>
                </c:pt>
                <c:pt idx="50">
                  <c:v>0.50117310996833053</c:v>
                </c:pt>
                <c:pt idx="51">
                  <c:v>0.50208094711236639</c:v>
                </c:pt>
                <c:pt idx="52">
                  <c:v>0.50408747276185317</c:v>
                </c:pt>
                <c:pt idx="53">
                  <c:v>0.51561571548353391</c:v>
                </c:pt>
                <c:pt idx="54">
                  <c:v>0.52142892560383447</c:v>
                </c:pt>
                <c:pt idx="55">
                  <c:v>0.50644565340598002</c:v>
                </c:pt>
                <c:pt idx="56">
                  <c:v>0.50638530498260725</c:v>
                </c:pt>
                <c:pt idx="57">
                  <c:v>0.49801049150843257</c:v>
                </c:pt>
                <c:pt idx="58">
                  <c:v>0.5073805189514653</c:v>
                </c:pt>
                <c:pt idx="59">
                  <c:v>0.51052297557890802</c:v>
                </c:pt>
                <c:pt idx="60">
                  <c:v>0.5137591669328182</c:v>
                </c:pt>
                <c:pt idx="61">
                  <c:v>0.51042055975750955</c:v>
                </c:pt>
                <c:pt idx="62">
                  <c:v>0.50814511246394178</c:v>
                </c:pt>
                <c:pt idx="63">
                  <c:v>0.50531461597369087</c:v>
                </c:pt>
                <c:pt idx="64">
                  <c:v>0.50604388245422416</c:v>
                </c:pt>
                <c:pt idx="65">
                  <c:v>0.49693519069933373</c:v>
                </c:pt>
                <c:pt idx="66">
                  <c:v>0.48452081807183101</c:v>
                </c:pt>
                <c:pt idx="67">
                  <c:v>0.48248697640345006</c:v>
                </c:pt>
                <c:pt idx="68">
                  <c:v>0.48804377967450674</c:v>
                </c:pt>
                <c:pt idx="69">
                  <c:v>0.48693992275290854</c:v>
                </c:pt>
                <c:pt idx="70">
                  <c:v>0.48830487801091266</c:v>
                </c:pt>
                <c:pt idx="71">
                  <c:v>0.49836495309815504</c:v>
                </c:pt>
                <c:pt idx="72">
                  <c:v>0.50076956415346874</c:v>
                </c:pt>
                <c:pt idx="73">
                  <c:v>0.50291978125318548</c:v>
                </c:pt>
                <c:pt idx="74">
                  <c:v>0.5127650581677905</c:v>
                </c:pt>
                <c:pt idx="75">
                  <c:v>0.50404063790019482</c:v>
                </c:pt>
                <c:pt idx="76">
                  <c:v>0.49444013477391269</c:v>
                </c:pt>
                <c:pt idx="77">
                  <c:v>0.50883146337001872</c:v>
                </c:pt>
                <c:pt idx="78">
                  <c:v>0.50396333704975282</c:v>
                </c:pt>
                <c:pt idx="79">
                  <c:v>0.50637007769148157</c:v>
                </c:pt>
                <c:pt idx="80">
                  <c:v>0.50786400474976801</c:v>
                </c:pt>
                <c:pt idx="81">
                  <c:v>0.50438378455612631</c:v>
                </c:pt>
                <c:pt idx="82">
                  <c:v>0.50615815645164663</c:v>
                </c:pt>
                <c:pt idx="83">
                  <c:v>0.50533079749134679</c:v>
                </c:pt>
                <c:pt idx="84">
                  <c:v>0.50264650884908413</c:v>
                </c:pt>
                <c:pt idx="85">
                  <c:v>0.50873212781533794</c:v>
                </c:pt>
                <c:pt idx="86">
                  <c:v>0.50554010861169763</c:v>
                </c:pt>
                <c:pt idx="87">
                  <c:v>0.49363490553981559</c:v>
                </c:pt>
                <c:pt idx="88">
                  <c:v>0.49670624535059588</c:v>
                </c:pt>
                <c:pt idx="89">
                  <c:v>0.49389125172724962</c:v>
                </c:pt>
                <c:pt idx="90">
                  <c:v>0.49572966762159681</c:v>
                </c:pt>
                <c:pt idx="91">
                  <c:v>0.48630740237399267</c:v>
                </c:pt>
                <c:pt idx="92">
                  <c:v>0.47677414581874861</c:v>
                </c:pt>
                <c:pt idx="93">
                  <c:v>0.49318341114600062</c:v>
                </c:pt>
                <c:pt idx="94">
                  <c:v>0.50184155824333831</c:v>
                </c:pt>
                <c:pt idx="95">
                  <c:v>0.49050773526907787</c:v>
                </c:pt>
                <c:pt idx="96">
                  <c:v>0.48460466076172293</c:v>
                </c:pt>
                <c:pt idx="97">
                  <c:v>0.49830997402873745</c:v>
                </c:pt>
                <c:pt idx="98">
                  <c:v>0.49294811561303925</c:v>
                </c:pt>
                <c:pt idx="99">
                  <c:v>0.49588521480555503</c:v>
                </c:pt>
                <c:pt idx="100">
                  <c:v>0.4885272124505618</c:v>
                </c:pt>
                <c:pt idx="101">
                  <c:v>0.50978620724073975</c:v>
                </c:pt>
                <c:pt idx="102">
                  <c:v>0.49817656721491627</c:v>
                </c:pt>
                <c:pt idx="103">
                  <c:v>0.50784172760330148</c:v>
                </c:pt>
                <c:pt idx="104">
                  <c:v>0.50257550183499744</c:v>
                </c:pt>
                <c:pt idx="105">
                  <c:v>0.49315559782977575</c:v>
                </c:pt>
                <c:pt idx="106">
                  <c:v>0.50355533470492853</c:v>
                </c:pt>
                <c:pt idx="107">
                  <c:v>0.50442766904064618</c:v>
                </c:pt>
                <c:pt idx="108">
                  <c:v>0.5016710258720487</c:v>
                </c:pt>
                <c:pt idx="109">
                  <c:v>0.50577926394598682</c:v>
                </c:pt>
                <c:pt idx="110">
                  <c:v>0.50759881957154451</c:v>
                </c:pt>
                <c:pt idx="111">
                  <c:v>0.51807313868902594</c:v>
                </c:pt>
                <c:pt idx="112">
                  <c:v>0.49822737411476586</c:v>
                </c:pt>
                <c:pt idx="113">
                  <c:v>0.49701660988775132</c:v>
                </c:pt>
                <c:pt idx="114">
                  <c:v>0.50247381944164704</c:v>
                </c:pt>
                <c:pt idx="115">
                  <c:v>0.50224107079860558</c:v>
                </c:pt>
                <c:pt idx="116">
                  <c:v>0.49821847687464238</c:v>
                </c:pt>
                <c:pt idx="117">
                  <c:v>0.51131574761464249</c:v>
                </c:pt>
                <c:pt idx="118">
                  <c:v>0.52250029028573575</c:v>
                </c:pt>
                <c:pt idx="119">
                  <c:v>0.51914620203764528</c:v>
                </c:pt>
                <c:pt idx="120">
                  <c:v>0.52376180683952944</c:v>
                </c:pt>
                <c:pt idx="121">
                  <c:v>0.51991013827713672</c:v>
                </c:pt>
                <c:pt idx="122">
                  <c:v>0.52075501059617446</c:v>
                </c:pt>
                <c:pt idx="123">
                  <c:v>0.5277910814556559</c:v>
                </c:pt>
                <c:pt idx="124">
                  <c:v>0.52957445975095985</c:v>
                </c:pt>
                <c:pt idx="125">
                  <c:v>0.52408169181542585</c:v>
                </c:pt>
                <c:pt idx="126">
                  <c:v>0.51943315474021379</c:v>
                </c:pt>
                <c:pt idx="127">
                  <c:v>0.52222897637145071</c:v>
                </c:pt>
                <c:pt idx="128">
                  <c:v>0.524617865652383</c:v>
                </c:pt>
                <c:pt idx="129">
                  <c:v>0.52041670633403203</c:v>
                </c:pt>
                <c:pt idx="130">
                  <c:v>0.52668968436169938</c:v>
                </c:pt>
                <c:pt idx="131">
                  <c:v>0.52253591025770185</c:v>
                </c:pt>
                <c:pt idx="132">
                  <c:v>0.51947502005651314</c:v>
                </c:pt>
                <c:pt idx="133">
                  <c:v>0.51966329080371787</c:v>
                </c:pt>
                <c:pt idx="134">
                  <c:v>0.51222353863219616</c:v>
                </c:pt>
                <c:pt idx="135">
                  <c:v>0.50984718062050649</c:v>
                </c:pt>
                <c:pt idx="136">
                  <c:v>0.51285850718947035</c:v>
                </c:pt>
                <c:pt idx="137">
                  <c:v>0.50831784883894637</c:v>
                </c:pt>
                <c:pt idx="138">
                  <c:v>0.5030960685047513</c:v>
                </c:pt>
                <c:pt idx="139">
                  <c:v>0.51244340129766441</c:v>
                </c:pt>
                <c:pt idx="140">
                  <c:v>0.51927531602881305</c:v>
                </c:pt>
                <c:pt idx="141">
                  <c:v>0.52414274576387099</c:v>
                </c:pt>
                <c:pt idx="142">
                  <c:v>0.51638189990365269</c:v>
                </c:pt>
                <c:pt idx="143">
                  <c:v>0.5290120825928688</c:v>
                </c:pt>
                <c:pt idx="144">
                  <c:v>0.52340473419247957</c:v>
                </c:pt>
                <c:pt idx="145">
                  <c:v>0.51462513627365003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9F-8647-9A3B-5859DD84E6D9}"/>
            </c:ext>
          </c:extLst>
        </c:ser>
        <c:ser>
          <c:idx val="1"/>
          <c:order val="1"/>
          <c:tx>
            <c:strRef>
              <c:f>'[1]pOR2 Algorithm Data as Calc. %'!$CJ$1</c:f>
              <c:strCache>
                <c:ptCount val="1"/>
                <c:pt idx="0">
                  <c:v>pEFT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'[1]pOR2 Algorithm Data as Calc. %'!$CH$2:$CH$147</c:f>
              <c:strCache>
                <c:ptCount val="146"/>
                <c:pt idx="0">
                  <c:v>1876</c:v>
                </c:pt>
                <c:pt idx="1">
                  <c:v>1877</c:v>
                </c:pt>
                <c:pt idx="2">
                  <c:v>1878</c:v>
                </c:pt>
                <c:pt idx="3">
                  <c:v>1879</c:v>
                </c:pt>
                <c:pt idx="4">
                  <c:v>1880</c:v>
                </c:pt>
                <c:pt idx="5">
                  <c:v>1881</c:v>
                </c:pt>
                <c:pt idx="6">
                  <c:v>1882</c:v>
                </c:pt>
                <c:pt idx="7">
                  <c:v>1883</c:v>
                </c:pt>
                <c:pt idx="8">
                  <c:v>1884</c:v>
                </c:pt>
                <c:pt idx="9">
                  <c:v>1885</c:v>
                </c:pt>
                <c:pt idx="10">
                  <c:v>1886</c:v>
                </c:pt>
                <c:pt idx="11">
                  <c:v>1887</c:v>
                </c:pt>
                <c:pt idx="12">
                  <c:v>1888</c:v>
                </c:pt>
                <c:pt idx="13">
                  <c:v>1889</c:v>
                </c:pt>
                <c:pt idx="14">
                  <c:v>1890</c:v>
                </c:pt>
                <c:pt idx="15">
                  <c:v>1891</c:v>
                </c:pt>
                <c:pt idx="16">
                  <c:v>1892</c:v>
                </c:pt>
                <c:pt idx="17">
                  <c:v>1893</c:v>
                </c:pt>
                <c:pt idx="18">
                  <c:v>1894</c:v>
                </c:pt>
                <c:pt idx="19">
                  <c:v>1895</c:v>
                </c:pt>
                <c:pt idx="20">
                  <c:v>1896</c:v>
                </c:pt>
                <c:pt idx="21">
                  <c:v>1897</c:v>
                </c:pt>
                <c:pt idx="22">
                  <c:v>1898</c:v>
                </c:pt>
                <c:pt idx="23">
                  <c:v>1899</c:v>
                </c:pt>
                <c:pt idx="24">
                  <c:v>1900</c:v>
                </c:pt>
                <c:pt idx="25">
                  <c:v>1901</c:v>
                </c:pt>
                <c:pt idx="26">
                  <c:v>1902</c:v>
                </c:pt>
                <c:pt idx="27">
                  <c:v>1903</c:v>
                </c:pt>
                <c:pt idx="28">
                  <c:v>1904</c:v>
                </c:pt>
                <c:pt idx="29">
                  <c:v>1905</c:v>
                </c:pt>
                <c:pt idx="30">
                  <c:v>1906</c:v>
                </c:pt>
                <c:pt idx="31">
                  <c:v>1907</c:v>
                </c:pt>
                <c:pt idx="32">
                  <c:v>1908</c:v>
                </c:pt>
                <c:pt idx="33">
                  <c:v>1909</c:v>
                </c:pt>
                <c:pt idx="34">
                  <c:v>1910</c:v>
                </c:pt>
                <c:pt idx="35">
                  <c:v>1911</c:v>
                </c:pt>
                <c:pt idx="36">
                  <c:v>1912</c:v>
                </c:pt>
                <c:pt idx="37">
                  <c:v>1913</c:v>
                </c:pt>
                <c:pt idx="38">
                  <c:v>1914</c:v>
                </c:pt>
                <c:pt idx="39">
                  <c:v>1915</c:v>
                </c:pt>
                <c:pt idx="40">
                  <c:v>1916</c:v>
                </c:pt>
                <c:pt idx="41">
                  <c:v>1917</c:v>
                </c:pt>
                <c:pt idx="42">
                  <c:v>1918</c:v>
                </c:pt>
                <c:pt idx="43">
                  <c:v>1919</c:v>
                </c:pt>
                <c:pt idx="44">
                  <c:v>1920</c:v>
                </c:pt>
                <c:pt idx="45">
                  <c:v>1921</c:v>
                </c:pt>
                <c:pt idx="46">
                  <c:v>1922</c:v>
                </c:pt>
                <c:pt idx="47">
                  <c:v>1923</c:v>
                </c:pt>
                <c:pt idx="48">
                  <c:v>1924</c:v>
                </c:pt>
                <c:pt idx="49">
                  <c:v>1925</c:v>
                </c:pt>
                <c:pt idx="50">
                  <c:v>1926</c:v>
                </c:pt>
                <c:pt idx="51">
                  <c:v>1927</c:v>
                </c:pt>
                <c:pt idx="52">
                  <c:v>1928</c:v>
                </c:pt>
                <c:pt idx="53">
                  <c:v>1929</c:v>
                </c:pt>
                <c:pt idx="54">
                  <c:v>1930</c:v>
                </c:pt>
                <c:pt idx="55">
                  <c:v>1931</c:v>
                </c:pt>
                <c:pt idx="56">
                  <c:v>1932</c:v>
                </c:pt>
                <c:pt idx="57">
                  <c:v>1933</c:v>
                </c:pt>
                <c:pt idx="58">
                  <c:v>1934</c:v>
                </c:pt>
                <c:pt idx="59">
                  <c:v>1935</c:v>
                </c:pt>
                <c:pt idx="60">
                  <c:v>1936</c:v>
                </c:pt>
                <c:pt idx="61">
                  <c:v>1937</c:v>
                </c:pt>
                <c:pt idx="62">
                  <c:v>1938</c:v>
                </c:pt>
                <c:pt idx="63">
                  <c:v>1939</c:v>
                </c:pt>
                <c:pt idx="64">
                  <c:v>1940</c:v>
                </c:pt>
                <c:pt idx="65">
                  <c:v>1941</c:v>
                </c:pt>
                <c:pt idx="66">
                  <c:v>1942</c:v>
                </c:pt>
                <c:pt idx="67">
                  <c:v>1943</c:v>
                </c:pt>
                <c:pt idx="68">
                  <c:v>1944</c:v>
                </c:pt>
                <c:pt idx="69">
                  <c:v>1945</c:v>
                </c:pt>
                <c:pt idx="70">
                  <c:v>1946</c:v>
                </c:pt>
                <c:pt idx="71">
                  <c:v>1947</c:v>
                </c:pt>
                <c:pt idx="72">
                  <c:v>1948</c:v>
                </c:pt>
                <c:pt idx="73">
                  <c:v>1949</c:v>
                </c:pt>
                <c:pt idx="74">
                  <c:v>1950</c:v>
                </c:pt>
                <c:pt idx="75">
                  <c:v>1951</c:v>
                </c:pt>
                <c:pt idx="76">
                  <c:v>1952</c:v>
                </c:pt>
                <c:pt idx="77">
                  <c:v>1953</c:v>
                </c:pt>
                <c:pt idx="78">
                  <c:v>1954</c:v>
                </c:pt>
                <c:pt idx="79">
                  <c:v>1955</c:v>
                </c:pt>
                <c:pt idx="80">
                  <c:v>1956</c:v>
                </c:pt>
                <c:pt idx="81">
                  <c:v>1957</c:v>
                </c:pt>
                <c:pt idx="82">
                  <c:v>1958</c:v>
                </c:pt>
                <c:pt idx="83">
                  <c:v>1959</c:v>
                </c:pt>
                <c:pt idx="84">
                  <c:v>1960</c:v>
                </c:pt>
                <c:pt idx="85">
                  <c:v>1961</c:v>
                </c:pt>
                <c:pt idx="86">
                  <c:v>1962</c:v>
                </c:pt>
                <c:pt idx="87">
                  <c:v>1963</c:v>
                </c:pt>
                <c:pt idx="88">
                  <c:v>1964</c:v>
                </c:pt>
                <c:pt idx="89">
                  <c:v>1965</c:v>
                </c:pt>
                <c:pt idx="90">
                  <c:v>1966</c:v>
                </c:pt>
                <c:pt idx="91">
                  <c:v>1967</c:v>
                </c:pt>
                <c:pt idx="92">
                  <c:v>1968</c:v>
                </c:pt>
                <c:pt idx="93">
                  <c:v>1969</c:v>
                </c:pt>
                <c:pt idx="94">
                  <c:v>1970</c:v>
                </c:pt>
                <c:pt idx="95">
                  <c:v>1971</c:v>
                </c:pt>
                <c:pt idx="96">
                  <c:v>1972</c:v>
                </c:pt>
                <c:pt idx="97">
                  <c:v>1973</c:v>
                </c:pt>
                <c:pt idx="98">
                  <c:v>1974</c:v>
                </c:pt>
                <c:pt idx="99">
                  <c:v>1975</c:v>
                </c:pt>
                <c:pt idx="100">
                  <c:v>1976</c:v>
                </c:pt>
                <c:pt idx="101">
                  <c:v>1977</c:v>
                </c:pt>
                <c:pt idx="102">
                  <c:v>1978</c:v>
                </c:pt>
                <c:pt idx="103">
                  <c:v>1979</c:v>
                </c:pt>
                <c:pt idx="104">
                  <c:v>1980</c:v>
                </c:pt>
                <c:pt idx="105">
                  <c:v>1981</c:v>
                </c:pt>
                <c:pt idx="106">
                  <c:v>1982</c:v>
                </c:pt>
                <c:pt idx="107">
                  <c:v>1983</c:v>
                </c:pt>
                <c:pt idx="108">
                  <c:v>1984</c:v>
                </c:pt>
                <c:pt idx="109">
                  <c:v>1985</c:v>
                </c:pt>
                <c:pt idx="110">
                  <c:v>1986</c:v>
                </c:pt>
                <c:pt idx="111">
                  <c:v>1987</c:v>
                </c:pt>
                <c:pt idx="112">
                  <c:v>1988</c:v>
                </c:pt>
                <c:pt idx="113">
                  <c:v>1989</c:v>
                </c:pt>
                <c:pt idx="114">
                  <c:v>1990</c:v>
                </c:pt>
                <c:pt idx="115">
                  <c:v>1991</c:v>
                </c:pt>
                <c:pt idx="116">
                  <c:v>1992</c:v>
                </c:pt>
                <c:pt idx="117">
                  <c:v>1993</c:v>
                </c:pt>
                <c:pt idx="118">
                  <c:v>1994</c:v>
                </c:pt>
                <c:pt idx="119">
                  <c:v>1995</c:v>
                </c:pt>
                <c:pt idx="120">
                  <c:v>1996</c:v>
                </c:pt>
                <c:pt idx="121">
                  <c:v>1997</c:v>
                </c:pt>
                <c:pt idx="122">
                  <c:v>1998</c:v>
                </c:pt>
                <c:pt idx="123">
                  <c:v>1999</c:v>
                </c:pt>
                <c:pt idx="124">
                  <c:v>2000</c:v>
                </c:pt>
                <c:pt idx="125">
                  <c:v>2001</c:v>
                </c:pt>
                <c:pt idx="126">
                  <c:v>2002</c:v>
                </c:pt>
                <c:pt idx="127">
                  <c:v>2003</c:v>
                </c:pt>
                <c:pt idx="128">
                  <c:v>2004</c:v>
                </c:pt>
                <c:pt idx="129">
                  <c:v>2005</c:v>
                </c:pt>
                <c:pt idx="130">
                  <c:v>2006</c:v>
                </c:pt>
                <c:pt idx="131">
                  <c:v>2007</c:v>
                </c:pt>
                <c:pt idx="132">
                  <c:v>2008</c:v>
                </c:pt>
                <c:pt idx="133">
                  <c:v>2009</c:v>
                </c:pt>
                <c:pt idx="134">
                  <c:v>2010</c:v>
                </c:pt>
                <c:pt idx="135">
                  <c:v>2011</c:v>
                </c:pt>
                <c:pt idx="136">
                  <c:v>2012</c:v>
                </c:pt>
                <c:pt idx="137">
                  <c:v>2013</c:v>
                </c:pt>
                <c:pt idx="138">
                  <c:v>2014</c:v>
                </c:pt>
                <c:pt idx="139">
                  <c:v>2015</c:v>
                </c:pt>
                <c:pt idx="140">
                  <c:v>2016</c:v>
                </c:pt>
                <c:pt idx="141">
                  <c:v>2017</c:v>
                </c:pt>
                <c:pt idx="142">
                  <c:v>2018</c:v>
                </c:pt>
                <c:pt idx="143">
                  <c:v>2019</c:v>
                </c:pt>
                <c:pt idx="144">
                  <c:v>2020</c:v>
                </c:pt>
                <c:pt idx="145">
                  <c:v>2021</c:v>
                </c:pt>
              </c:strCache>
            </c:strRef>
          </c:cat>
          <c:val>
            <c:numRef>
              <c:f>'[1]pOR2 Algorithm Data as Calc. %'!$CJ$2:$CJ$147</c:f>
              <c:numCache>
                <c:formatCode>General</c:formatCode>
                <c:ptCount val="146"/>
                <c:pt idx="0">
                  <c:v>0.52109330660929254</c:v>
                </c:pt>
                <c:pt idx="1">
                  <c:v>0.51596559644046458</c:v>
                </c:pt>
                <c:pt idx="2">
                  <c:v>0.52262275648942469</c:v>
                </c:pt>
                <c:pt idx="3">
                  <c:v>0.51821954145212579</c:v>
                </c:pt>
                <c:pt idx="4">
                  <c:v>0.52058051410284412</c:v>
                </c:pt>
                <c:pt idx="5">
                  <c:v>0.51443883405027591</c:v>
                </c:pt>
                <c:pt idx="6">
                  <c:v>0.51695093621603572</c:v>
                </c:pt>
                <c:pt idx="7">
                  <c:v>0.51094359778835119</c:v>
                </c:pt>
                <c:pt idx="8">
                  <c:v>0.51644086974164327</c:v>
                </c:pt>
                <c:pt idx="9">
                  <c:v>0.51764728756278988</c:v>
                </c:pt>
                <c:pt idx="10">
                  <c:v>0.51464685470235794</c:v>
                </c:pt>
                <c:pt idx="11">
                  <c:v>0.50090591033131338</c:v>
                </c:pt>
                <c:pt idx="12">
                  <c:v>0.52085602194707536</c:v>
                </c:pt>
                <c:pt idx="13">
                  <c:v>0.50632781221083722</c:v>
                </c:pt>
                <c:pt idx="14">
                  <c:v>0.50754888089277794</c:v>
                </c:pt>
                <c:pt idx="15">
                  <c:v>0.51155639331557545</c:v>
                </c:pt>
                <c:pt idx="16">
                  <c:v>0.51727689931087206</c:v>
                </c:pt>
                <c:pt idx="17">
                  <c:v>0.49877066690509464</c:v>
                </c:pt>
                <c:pt idx="18">
                  <c:v>0.48096290776129791</c:v>
                </c:pt>
                <c:pt idx="19">
                  <c:v>0.49256587836125526</c:v>
                </c:pt>
                <c:pt idx="20">
                  <c:v>0.49791238604928195</c:v>
                </c:pt>
                <c:pt idx="21">
                  <c:v>0.4982025746335304</c:v>
                </c:pt>
                <c:pt idx="22">
                  <c:v>0.51203489366656385</c:v>
                </c:pt>
                <c:pt idx="23">
                  <c:v>0.50562677149982727</c:v>
                </c:pt>
                <c:pt idx="24">
                  <c:v>0.50561678081871386</c:v>
                </c:pt>
                <c:pt idx="25">
                  <c:v>0.5084614111447523</c:v>
                </c:pt>
                <c:pt idx="26">
                  <c:v>0.51472426471093846</c:v>
                </c:pt>
                <c:pt idx="27">
                  <c:v>0.51407708458930756</c:v>
                </c:pt>
                <c:pt idx="28">
                  <c:v>0.52361354097444557</c:v>
                </c:pt>
                <c:pt idx="29">
                  <c:v>0.52324406693752501</c:v>
                </c:pt>
                <c:pt idx="30">
                  <c:v>0.5274303172681033</c:v>
                </c:pt>
                <c:pt idx="31">
                  <c:v>0.52928368343885501</c:v>
                </c:pt>
                <c:pt idx="32">
                  <c:v>0.53221655599573514</c:v>
                </c:pt>
                <c:pt idx="33">
                  <c:v>0.52915773974806435</c:v>
                </c:pt>
                <c:pt idx="34">
                  <c:v>0.52332978515818329</c:v>
                </c:pt>
                <c:pt idx="35">
                  <c:v>0.51183489586192776</c:v>
                </c:pt>
                <c:pt idx="36">
                  <c:v>0.51097383400606655</c:v>
                </c:pt>
                <c:pt idx="37">
                  <c:v>0.51522648990636066</c:v>
                </c:pt>
                <c:pt idx="38">
                  <c:v>0.51850243604465729</c:v>
                </c:pt>
                <c:pt idx="39">
                  <c:v>0.52066788180251489</c:v>
                </c:pt>
                <c:pt idx="40">
                  <c:v>0.52266426923319798</c:v>
                </c:pt>
                <c:pt idx="41">
                  <c:v>0.52415291069459891</c:v>
                </c:pt>
                <c:pt idx="42">
                  <c:v>0.52355981916904537</c:v>
                </c:pt>
                <c:pt idx="43">
                  <c:v>0.51567829708181856</c:v>
                </c:pt>
                <c:pt idx="44">
                  <c:v>0.509279317083428</c:v>
                </c:pt>
                <c:pt idx="45">
                  <c:v>0.49927023040613266</c:v>
                </c:pt>
                <c:pt idx="46">
                  <c:v>0.49736398927725717</c:v>
                </c:pt>
                <c:pt idx="47">
                  <c:v>0.4990647800047045</c:v>
                </c:pt>
                <c:pt idx="48">
                  <c:v>0.49978934270717174</c:v>
                </c:pt>
                <c:pt idx="49">
                  <c:v>0.49329986004617543</c:v>
                </c:pt>
                <c:pt idx="50">
                  <c:v>0.49931055066945251</c:v>
                </c:pt>
                <c:pt idx="51">
                  <c:v>0.49874204513590426</c:v>
                </c:pt>
                <c:pt idx="52">
                  <c:v>0.49748551918030326</c:v>
                </c:pt>
                <c:pt idx="53">
                  <c:v>0.49026630610621846</c:v>
                </c:pt>
                <c:pt idx="54">
                  <c:v>0.48662595921935514</c:v>
                </c:pt>
                <c:pt idx="55">
                  <c:v>0.49600877992800452</c:v>
                </c:pt>
                <c:pt idx="56">
                  <c:v>0.49604657130154933</c:v>
                </c:pt>
                <c:pt idx="57">
                  <c:v>0.50129104475560671</c:v>
                </c:pt>
                <c:pt idx="58">
                  <c:v>0.49542334867612881</c:v>
                </c:pt>
                <c:pt idx="59">
                  <c:v>0.49345548032730291</c:v>
                </c:pt>
                <c:pt idx="60">
                  <c:v>0.49142891344313655</c:v>
                </c:pt>
                <c:pt idx="61">
                  <c:v>0.49351961513558934</c:v>
                </c:pt>
                <c:pt idx="62">
                  <c:v>0.49494454513122699</c:v>
                </c:pt>
                <c:pt idx="63">
                  <c:v>0.49671705788637055</c:v>
                </c:pt>
                <c:pt idx="64">
                  <c:v>0.49626037682596436</c:v>
                </c:pt>
                <c:pt idx="65">
                  <c:v>0.50196441934070457</c:v>
                </c:pt>
                <c:pt idx="66">
                  <c:v>0.50973854444742861</c:v>
                </c:pt>
                <c:pt idx="67">
                  <c:v>0.51101217623307627</c:v>
                </c:pt>
                <c:pt idx="68">
                  <c:v>0.50753239637477354</c:v>
                </c:pt>
                <c:pt idx="69">
                  <c:v>0.50822365336100384</c:v>
                </c:pt>
                <c:pt idx="70">
                  <c:v>0.50736889144437691</c:v>
                </c:pt>
                <c:pt idx="71">
                  <c:v>0.50106907391368705</c:v>
                </c:pt>
                <c:pt idx="72">
                  <c:v>0.49956325902171195</c:v>
                </c:pt>
                <c:pt idx="73">
                  <c:v>0.49821675064457621</c:v>
                </c:pt>
                <c:pt idx="74">
                  <c:v>0.49205144396811024</c:v>
                </c:pt>
                <c:pt idx="75">
                  <c:v>0.49751484809484542</c:v>
                </c:pt>
                <c:pt idx="76">
                  <c:v>0.5035268725950498</c:v>
                </c:pt>
                <c:pt idx="77">
                  <c:v>0.49451473865037948</c:v>
                </c:pt>
                <c:pt idx="78">
                  <c:v>0.49756325541273611</c:v>
                </c:pt>
                <c:pt idx="79">
                  <c:v>0.49605610693172575</c:v>
                </c:pt>
                <c:pt idx="80">
                  <c:v>0.49512058032881812</c:v>
                </c:pt>
                <c:pt idx="81">
                  <c:v>0.49729996288773848</c:v>
                </c:pt>
                <c:pt idx="82">
                  <c:v>0.49618881619385957</c:v>
                </c:pt>
                <c:pt idx="83">
                  <c:v>0.49670692470071154</c:v>
                </c:pt>
                <c:pt idx="84">
                  <c:v>0.49838787921638944</c:v>
                </c:pt>
                <c:pt idx="85">
                  <c:v>0.49457694453486561</c:v>
                </c:pt>
                <c:pt idx="86">
                  <c:v>0.49657584994690301</c:v>
                </c:pt>
                <c:pt idx="87">
                  <c:v>0.50403112303067754</c:v>
                </c:pt>
                <c:pt idx="88">
                  <c:v>0.50210778943576273</c:v>
                </c:pt>
                <c:pt idx="89">
                  <c:v>0.50387059398973899</c:v>
                </c:pt>
                <c:pt idx="90">
                  <c:v>0.50271934168004262</c:v>
                </c:pt>
                <c:pt idx="91">
                  <c:v>0.50861975010352867</c:v>
                </c:pt>
                <c:pt idx="92">
                  <c:v>0.51458966347400192</c:v>
                </c:pt>
                <c:pt idx="93">
                  <c:v>0.50431385772922577</c:v>
                </c:pt>
                <c:pt idx="94">
                  <c:v>0.49889195516944551</c:v>
                </c:pt>
                <c:pt idx="95">
                  <c:v>0.50598941876129588</c:v>
                </c:pt>
                <c:pt idx="96">
                  <c:v>0.50968604050058719</c:v>
                </c:pt>
                <c:pt idx="97">
                  <c:v>0.50110350289183414</c:v>
                </c:pt>
                <c:pt idx="98">
                  <c:v>0.50446120443494968</c:v>
                </c:pt>
                <c:pt idx="99">
                  <c:v>0.50262193496410357</c:v>
                </c:pt>
                <c:pt idx="100">
                  <c:v>0.50722966123104052</c:v>
                </c:pt>
                <c:pt idx="101">
                  <c:v>0.49391685919899109</c:v>
                </c:pt>
                <c:pt idx="102">
                  <c:v>0.50118704487110732</c:v>
                </c:pt>
                <c:pt idx="103">
                  <c:v>0.49513453071752056</c:v>
                </c:pt>
                <c:pt idx="104">
                  <c:v>0.49843234520976093</c:v>
                </c:pt>
                <c:pt idx="105">
                  <c:v>0.50433127497667363</c:v>
                </c:pt>
                <c:pt idx="106">
                  <c:v>0.49781875453199681</c:v>
                </c:pt>
                <c:pt idx="107">
                  <c:v>0.49727248155757864</c:v>
                </c:pt>
                <c:pt idx="108">
                  <c:v>0.49899874590538768</c:v>
                </c:pt>
                <c:pt idx="109">
                  <c:v>0.49642608615742362</c:v>
                </c:pt>
                <c:pt idx="110">
                  <c:v>0.49528664452020466</c:v>
                </c:pt>
                <c:pt idx="111">
                  <c:v>0.48872741920368279</c:v>
                </c:pt>
                <c:pt idx="112">
                  <c:v>0.50115522858787109</c:v>
                </c:pt>
                <c:pt idx="113">
                  <c:v>0.50191343303830815</c:v>
                </c:pt>
                <c:pt idx="114">
                  <c:v>0.49849602073093108</c:v>
                </c:pt>
                <c:pt idx="115">
                  <c:v>0.49864177252393077</c:v>
                </c:pt>
                <c:pt idx="116">
                  <c:v>0.50116080021520182</c:v>
                </c:pt>
                <c:pt idx="117">
                  <c:v>0.4929590308351024</c:v>
                </c:pt>
                <c:pt idx="118">
                  <c:v>0.48595504951477814</c:v>
                </c:pt>
                <c:pt idx="119">
                  <c:v>0.48805544576048798</c:v>
                </c:pt>
                <c:pt idx="120">
                  <c:v>0.48516506295583844</c:v>
                </c:pt>
                <c:pt idx="121">
                  <c:v>0.48757705381289906</c:v>
                </c:pt>
                <c:pt idx="122">
                  <c:v>0.48704797809522182</c:v>
                </c:pt>
                <c:pt idx="123">
                  <c:v>0.48264185168330759</c:v>
                </c:pt>
                <c:pt idx="124">
                  <c:v>0.48152506500416498</c:v>
                </c:pt>
                <c:pt idx="125">
                  <c:v>0.48496474467178197</c:v>
                </c:pt>
                <c:pt idx="126">
                  <c:v>0.48787575031582736</c:v>
                </c:pt>
                <c:pt idx="127">
                  <c:v>0.48612495164162228</c:v>
                </c:pt>
                <c:pt idx="128">
                  <c:v>0.48462898203499583</c:v>
                </c:pt>
                <c:pt idx="129">
                  <c:v>0.48725983089978531</c:v>
                </c:pt>
                <c:pt idx="130">
                  <c:v>0.48333156827692997</c:v>
                </c:pt>
                <c:pt idx="131">
                  <c:v>0.48593274358545985</c:v>
                </c:pt>
                <c:pt idx="132">
                  <c:v>0.48784953342865089</c:v>
                </c:pt>
                <c:pt idx="133">
                  <c:v>0.487731634571687</c:v>
                </c:pt>
                <c:pt idx="134">
                  <c:v>0.49239055418686745</c:v>
                </c:pt>
                <c:pt idx="135">
                  <c:v>0.49387867646542005</c:v>
                </c:pt>
                <c:pt idx="136">
                  <c:v>0.49199292434674569</c:v>
                </c:pt>
                <c:pt idx="137">
                  <c:v>0.49483637420466781</c:v>
                </c:pt>
                <c:pt idx="138">
                  <c:v>0.49810635608904663</c:v>
                </c:pt>
                <c:pt idx="139">
                  <c:v>0.49225287184729749</c:v>
                </c:pt>
                <c:pt idx="140">
                  <c:v>0.48797459203146881</c:v>
                </c:pt>
                <c:pt idx="141">
                  <c:v>0.48492651148451477</c:v>
                </c:pt>
                <c:pt idx="142">
                  <c:v>0.48978650630355836</c:v>
                </c:pt>
                <c:pt idx="143">
                  <c:v>0.48187723667770382</c:v>
                </c:pt>
                <c:pt idx="144">
                  <c:v>0.48538866889337956</c:v>
                </c:pt>
                <c:pt idx="145">
                  <c:v>0.4908866263541139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F-8647-9A3B-5859DD84E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3366160"/>
        <c:axId val="1193367808"/>
      </c:lineChart>
      <c:catAx>
        <c:axId val="119336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367808"/>
        <c:crosses val="autoZero"/>
        <c:auto val="1"/>
        <c:lblAlgn val="ctr"/>
        <c:lblOffset val="100"/>
        <c:noMultiLvlLbl val="0"/>
      </c:catAx>
      <c:valAx>
        <c:axId val="1193367808"/>
        <c:scaling>
          <c:orientation val="minMax"/>
          <c:min val="0.44000000000000006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36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Lg. Avg. TB/PA, OPS, &amp; BAbip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'[1]pOR2 Algorithm Data as Calc. %'!$CU$1</c:f>
              <c:strCache>
                <c:ptCount val="1"/>
                <c:pt idx="0">
                  <c:v>TB/PA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'[1]pOR2 Algorithm Data as Calc. %'!$CT$2:$CT$147</c:f>
              <c:strCache>
                <c:ptCount val="146"/>
                <c:pt idx="0">
                  <c:v>1876</c:v>
                </c:pt>
                <c:pt idx="1">
                  <c:v>1877</c:v>
                </c:pt>
                <c:pt idx="2">
                  <c:v>1878</c:v>
                </c:pt>
                <c:pt idx="3">
                  <c:v>1879</c:v>
                </c:pt>
                <c:pt idx="4">
                  <c:v>1880</c:v>
                </c:pt>
                <c:pt idx="5">
                  <c:v>1881</c:v>
                </c:pt>
                <c:pt idx="6">
                  <c:v>1882</c:v>
                </c:pt>
                <c:pt idx="7">
                  <c:v>1883</c:v>
                </c:pt>
                <c:pt idx="8">
                  <c:v>1884</c:v>
                </c:pt>
                <c:pt idx="9">
                  <c:v>1885</c:v>
                </c:pt>
                <c:pt idx="10">
                  <c:v>1886</c:v>
                </c:pt>
                <c:pt idx="11">
                  <c:v>1887</c:v>
                </c:pt>
                <c:pt idx="12">
                  <c:v>1888</c:v>
                </c:pt>
                <c:pt idx="13">
                  <c:v>1889</c:v>
                </c:pt>
                <c:pt idx="14">
                  <c:v>1890</c:v>
                </c:pt>
                <c:pt idx="15">
                  <c:v>1891</c:v>
                </c:pt>
                <c:pt idx="16">
                  <c:v>1892</c:v>
                </c:pt>
                <c:pt idx="17">
                  <c:v>1893</c:v>
                </c:pt>
                <c:pt idx="18">
                  <c:v>1894</c:v>
                </c:pt>
                <c:pt idx="19">
                  <c:v>1895</c:v>
                </c:pt>
                <c:pt idx="20">
                  <c:v>1896</c:v>
                </c:pt>
                <c:pt idx="21">
                  <c:v>1897</c:v>
                </c:pt>
                <c:pt idx="22">
                  <c:v>1898</c:v>
                </c:pt>
                <c:pt idx="23">
                  <c:v>1899</c:v>
                </c:pt>
                <c:pt idx="24">
                  <c:v>1900</c:v>
                </c:pt>
                <c:pt idx="25">
                  <c:v>1901</c:v>
                </c:pt>
                <c:pt idx="26">
                  <c:v>1902</c:v>
                </c:pt>
                <c:pt idx="27">
                  <c:v>1903</c:v>
                </c:pt>
                <c:pt idx="28">
                  <c:v>1904</c:v>
                </c:pt>
                <c:pt idx="29">
                  <c:v>1905</c:v>
                </c:pt>
                <c:pt idx="30">
                  <c:v>1906</c:v>
                </c:pt>
                <c:pt idx="31">
                  <c:v>1907</c:v>
                </c:pt>
                <c:pt idx="32">
                  <c:v>1908</c:v>
                </c:pt>
                <c:pt idx="33">
                  <c:v>1909</c:v>
                </c:pt>
                <c:pt idx="34">
                  <c:v>1910</c:v>
                </c:pt>
                <c:pt idx="35">
                  <c:v>1911</c:v>
                </c:pt>
                <c:pt idx="36">
                  <c:v>1912</c:v>
                </c:pt>
                <c:pt idx="37">
                  <c:v>1913</c:v>
                </c:pt>
                <c:pt idx="38">
                  <c:v>1914</c:v>
                </c:pt>
                <c:pt idx="39">
                  <c:v>1915</c:v>
                </c:pt>
                <c:pt idx="40">
                  <c:v>1916</c:v>
                </c:pt>
                <c:pt idx="41">
                  <c:v>1917</c:v>
                </c:pt>
                <c:pt idx="42">
                  <c:v>1918</c:v>
                </c:pt>
                <c:pt idx="43">
                  <c:v>1919</c:v>
                </c:pt>
                <c:pt idx="44">
                  <c:v>1920</c:v>
                </c:pt>
                <c:pt idx="45">
                  <c:v>1921</c:v>
                </c:pt>
                <c:pt idx="46">
                  <c:v>1922</c:v>
                </c:pt>
                <c:pt idx="47">
                  <c:v>1923</c:v>
                </c:pt>
                <c:pt idx="48">
                  <c:v>1924</c:v>
                </c:pt>
                <c:pt idx="49">
                  <c:v>1925</c:v>
                </c:pt>
                <c:pt idx="50">
                  <c:v>1926</c:v>
                </c:pt>
                <c:pt idx="51">
                  <c:v>1927</c:v>
                </c:pt>
                <c:pt idx="52">
                  <c:v>1928</c:v>
                </c:pt>
                <c:pt idx="53">
                  <c:v>1929</c:v>
                </c:pt>
                <c:pt idx="54">
                  <c:v>1930</c:v>
                </c:pt>
                <c:pt idx="55">
                  <c:v>1931</c:v>
                </c:pt>
                <c:pt idx="56">
                  <c:v>1932</c:v>
                </c:pt>
                <c:pt idx="57">
                  <c:v>1933</c:v>
                </c:pt>
                <c:pt idx="58">
                  <c:v>1934</c:v>
                </c:pt>
                <c:pt idx="59">
                  <c:v>1935</c:v>
                </c:pt>
                <c:pt idx="60">
                  <c:v>1936</c:v>
                </c:pt>
                <c:pt idx="61">
                  <c:v>1937</c:v>
                </c:pt>
                <c:pt idx="62">
                  <c:v>1938</c:v>
                </c:pt>
                <c:pt idx="63">
                  <c:v>1939</c:v>
                </c:pt>
                <c:pt idx="64">
                  <c:v>1940</c:v>
                </c:pt>
                <c:pt idx="65">
                  <c:v>1941</c:v>
                </c:pt>
                <c:pt idx="66">
                  <c:v>1942</c:v>
                </c:pt>
                <c:pt idx="67">
                  <c:v>1943</c:v>
                </c:pt>
                <c:pt idx="68">
                  <c:v>1944</c:v>
                </c:pt>
                <c:pt idx="69">
                  <c:v>1945</c:v>
                </c:pt>
                <c:pt idx="70">
                  <c:v>1946</c:v>
                </c:pt>
                <c:pt idx="71">
                  <c:v>1947</c:v>
                </c:pt>
                <c:pt idx="72">
                  <c:v>1948</c:v>
                </c:pt>
                <c:pt idx="73">
                  <c:v>1949</c:v>
                </c:pt>
                <c:pt idx="74">
                  <c:v>1950</c:v>
                </c:pt>
                <c:pt idx="75">
                  <c:v>1951</c:v>
                </c:pt>
                <c:pt idx="76">
                  <c:v>1952</c:v>
                </c:pt>
                <c:pt idx="77">
                  <c:v>1953</c:v>
                </c:pt>
                <c:pt idx="78">
                  <c:v>1954</c:v>
                </c:pt>
                <c:pt idx="79">
                  <c:v>1955</c:v>
                </c:pt>
                <c:pt idx="80">
                  <c:v>1956</c:v>
                </c:pt>
                <c:pt idx="81">
                  <c:v>1957</c:v>
                </c:pt>
                <c:pt idx="82">
                  <c:v>1958</c:v>
                </c:pt>
                <c:pt idx="83">
                  <c:v>1959</c:v>
                </c:pt>
                <c:pt idx="84">
                  <c:v>1960</c:v>
                </c:pt>
                <c:pt idx="85">
                  <c:v>1961</c:v>
                </c:pt>
                <c:pt idx="86">
                  <c:v>1962</c:v>
                </c:pt>
                <c:pt idx="87">
                  <c:v>1963</c:v>
                </c:pt>
                <c:pt idx="88">
                  <c:v>1964</c:v>
                </c:pt>
                <c:pt idx="89">
                  <c:v>1965</c:v>
                </c:pt>
                <c:pt idx="90">
                  <c:v>1966</c:v>
                </c:pt>
                <c:pt idx="91">
                  <c:v>1967</c:v>
                </c:pt>
                <c:pt idx="92">
                  <c:v>1968</c:v>
                </c:pt>
                <c:pt idx="93">
                  <c:v>1969</c:v>
                </c:pt>
                <c:pt idx="94">
                  <c:v>1970</c:v>
                </c:pt>
                <c:pt idx="95">
                  <c:v>1971</c:v>
                </c:pt>
                <c:pt idx="96">
                  <c:v>1972</c:v>
                </c:pt>
                <c:pt idx="97">
                  <c:v>1973</c:v>
                </c:pt>
                <c:pt idx="98">
                  <c:v>1974</c:v>
                </c:pt>
                <c:pt idx="99">
                  <c:v>1975</c:v>
                </c:pt>
                <c:pt idx="100">
                  <c:v>1976</c:v>
                </c:pt>
                <c:pt idx="101">
                  <c:v>1977</c:v>
                </c:pt>
                <c:pt idx="102">
                  <c:v>1978</c:v>
                </c:pt>
                <c:pt idx="103">
                  <c:v>1979</c:v>
                </c:pt>
                <c:pt idx="104">
                  <c:v>1980</c:v>
                </c:pt>
                <c:pt idx="105">
                  <c:v>1981</c:v>
                </c:pt>
                <c:pt idx="106">
                  <c:v>1982</c:v>
                </c:pt>
                <c:pt idx="107">
                  <c:v>1983</c:v>
                </c:pt>
                <c:pt idx="108">
                  <c:v>1984</c:v>
                </c:pt>
                <c:pt idx="109">
                  <c:v>1985</c:v>
                </c:pt>
                <c:pt idx="110">
                  <c:v>1986</c:v>
                </c:pt>
                <c:pt idx="111">
                  <c:v>1987</c:v>
                </c:pt>
                <c:pt idx="112">
                  <c:v>1988</c:v>
                </c:pt>
                <c:pt idx="113">
                  <c:v>1989</c:v>
                </c:pt>
                <c:pt idx="114">
                  <c:v>1990</c:v>
                </c:pt>
                <c:pt idx="115">
                  <c:v>1991</c:v>
                </c:pt>
                <c:pt idx="116">
                  <c:v>1992</c:v>
                </c:pt>
                <c:pt idx="117">
                  <c:v>1993</c:v>
                </c:pt>
                <c:pt idx="118">
                  <c:v>1994</c:v>
                </c:pt>
                <c:pt idx="119">
                  <c:v>1995</c:v>
                </c:pt>
                <c:pt idx="120">
                  <c:v>1996</c:v>
                </c:pt>
                <c:pt idx="121">
                  <c:v>1997</c:v>
                </c:pt>
                <c:pt idx="122">
                  <c:v>1998</c:v>
                </c:pt>
                <c:pt idx="123">
                  <c:v>1999</c:v>
                </c:pt>
                <c:pt idx="124">
                  <c:v>2000</c:v>
                </c:pt>
                <c:pt idx="125">
                  <c:v>2001</c:v>
                </c:pt>
                <c:pt idx="126">
                  <c:v>2002</c:v>
                </c:pt>
                <c:pt idx="127">
                  <c:v>2003</c:v>
                </c:pt>
                <c:pt idx="128">
                  <c:v>2004</c:v>
                </c:pt>
                <c:pt idx="129">
                  <c:v>2005</c:v>
                </c:pt>
                <c:pt idx="130">
                  <c:v>2006</c:v>
                </c:pt>
                <c:pt idx="131">
                  <c:v>2007</c:v>
                </c:pt>
                <c:pt idx="132">
                  <c:v>2008</c:v>
                </c:pt>
                <c:pt idx="133">
                  <c:v>2009</c:v>
                </c:pt>
                <c:pt idx="134">
                  <c:v>2010</c:v>
                </c:pt>
                <c:pt idx="135">
                  <c:v>2011</c:v>
                </c:pt>
                <c:pt idx="136">
                  <c:v>2012</c:v>
                </c:pt>
                <c:pt idx="137">
                  <c:v>2013</c:v>
                </c:pt>
                <c:pt idx="138">
                  <c:v>2014</c:v>
                </c:pt>
                <c:pt idx="139">
                  <c:v>2015</c:v>
                </c:pt>
                <c:pt idx="140">
                  <c:v>2016</c:v>
                </c:pt>
                <c:pt idx="141">
                  <c:v>2017</c:v>
                </c:pt>
                <c:pt idx="142">
                  <c:v>2018</c:v>
                </c:pt>
                <c:pt idx="143">
                  <c:v>2019</c:v>
                </c:pt>
                <c:pt idx="144">
                  <c:v>2020</c:v>
                </c:pt>
                <c:pt idx="145">
                  <c:v>2021</c:v>
                </c:pt>
              </c:strCache>
            </c:strRef>
          </c:cat>
          <c:val>
            <c:numRef>
              <c:f>'[1]pOR2 Algorithm Data as Calc. %'!$CU$2:$CU$147</c:f>
              <c:numCache>
                <c:formatCode>General</c:formatCode>
                <c:ptCount val="146"/>
                <c:pt idx="0">
                  <c:v>0.31544214694236694</c:v>
                </c:pt>
                <c:pt idx="1">
                  <c:v>0.32943191550099915</c:v>
                </c:pt>
                <c:pt idx="2">
                  <c:v>0.31075099942889778</c:v>
                </c:pt>
                <c:pt idx="3">
                  <c:v>0.32181810809714956</c:v>
                </c:pt>
                <c:pt idx="4">
                  <c:v>0.31021125354418755</c:v>
                </c:pt>
                <c:pt idx="5">
                  <c:v>0.32439984258166077</c:v>
                </c:pt>
                <c:pt idx="6">
                  <c:v>0.31769796825102975</c:v>
                </c:pt>
                <c:pt idx="7">
                  <c:v>0.3320388025868391</c:v>
                </c:pt>
                <c:pt idx="8">
                  <c:v>0.31164416397186362</c:v>
                </c:pt>
                <c:pt idx="9">
                  <c:v>0.30631645341502972</c:v>
                </c:pt>
                <c:pt idx="10">
                  <c:v>0.3071709607818251</c:v>
                </c:pt>
                <c:pt idx="11">
                  <c:v>0.34263006843770699</c:v>
                </c:pt>
                <c:pt idx="12">
                  <c:v>0.29783923941227314</c:v>
                </c:pt>
                <c:pt idx="13">
                  <c:v>0.32348940900973355</c:v>
                </c:pt>
                <c:pt idx="14">
                  <c:v>0.31481276225160321</c:v>
                </c:pt>
                <c:pt idx="15">
                  <c:v>0.30725657591139827</c:v>
                </c:pt>
                <c:pt idx="16">
                  <c:v>0.29626849819443463</c:v>
                </c:pt>
                <c:pt idx="17">
                  <c:v>0.33894472361809047</c:v>
                </c:pt>
                <c:pt idx="18">
                  <c:v>0.38415765662142476</c:v>
                </c:pt>
                <c:pt idx="19">
                  <c:v>0.35705409529202647</c:v>
                </c:pt>
                <c:pt idx="20">
                  <c:v>0.34599067973646153</c:v>
                </c:pt>
                <c:pt idx="21">
                  <c:v>0.34574535339486662</c:v>
                </c:pt>
                <c:pt idx="22">
                  <c:v>0.3107312332056486</c:v>
                </c:pt>
                <c:pt idx="23">
                  <c:v>0.32878199268738573</c:v>
                </c:pt>
                <c:pt idx="24">
                  <c:v>0.32960791077383006</c:v>
                </c:pt>
                <c:pt idx="25">
                  <c:v>0.32500380923358219</c:v>
                </c:pt>
                <c:pt idx="26">
                  <c:v>0.30998308753089776</c:v>
                </c:pt>
                <c:pt idx="27">
                  <c:v>0.31158504601592674</c:v>
                </c:pt>
                <c:pt idx="28">
                  <c:v>0.2898796313505122</c:v>
                </c:pt>
                <c:pt idx="29">
                  <c:v>0.28779095109406327</c:v>
                </c:pt>
                <c:pt idx="30">
                  <c:v>0.27955520007109691</c:v>
                </c:pt>
                <c:pt idx="31">
                  <c:v>0.27503185419090354</c:v>
                </c:pt>
                <c:pt idx="32">
                  <c:v>0.27024503827693391</c:v>
                </c:pt>
                <c:pt idx="33">
                  <c:v>0.27409332648982754</c:v>
                </c:pt>
                <c:pt idx="34">
                  <c:v>0.28485901892622634</c:v>
                </c:pt>
                <c:pt idx="35">
                  <c:v>0.31164903269624644</c:v>
                </c:pt>
                <c:pt idx="36">
                  <c:v>0.3148996276163164</c:v>
                </c:pt>
                <c:pt idx="37">
                  <c:v>0.3046682245530134</c:v>
                </c:pt>
                <c:pt idx="38">
                  <c:v>0.29703624442545368</c:v>
                </c:pt>
                <c:pt idx="39">
                  <c:v>0.29196843116159171</c:v>
                </c:pt>
                <c:pt idx="40">
                  <c:v>0.2882751624252628</c:v>
                </c:pt>
                <c:pt idx="41">
                  <c:v>0.28643936291730426</c:v>
                </c:pt>
                <c:pt idx="42">
                  <c:v>0.28748784781523423</c:v>
                </c:pt>
                <c:pt idx="43">
                  <c:v>0.30901609124317636</c:v>
                </c:pt>
                <c:pt idx="44">
                  <c:v>0.32304094181951964</c:v>
                </c:pt>
                <c:pt idx="45">
                  <c:v>0.34957618375549887</c:v>
                </c:pt>
                <c:pt idx="46">
                  <c:v>0.35294965614903884</c:v>
                </c:pt>
                <c:pt idx="47">
                  <c:v>0.34660406934576959</c:v>
                </c:pt>
                <c:pt idx="48">
                  <c:v>0.34457851352066066</c:v>
                </c:pt>
                <c:pt idx="49">
                  <c:v>0.3610560620073105</c:v>
                </c:pt>
                <c:pt idx="50">
                  <c:v>0.34232004994594267</c:v>
                </c:pt>
                <c:pt idx="51">
                  <c:v>0.34658444371031089</c:v>
                </c:pt>
                <c:pt idx="52">
                  <c:v>0.34990878832490557</c:v>
                </c:pt>
                <c:pt idx="53">
                  <c:v>0.36674996771767782</c:v>
                </c:pt>
                <c:pt idx="54">
                  <c:v>0.3792830363536796</c:v>
                </c:pt>
                <c:pt idx="55">
                  <c:v>0.35010538675495412</c:v>
                </c:pt>
                <c:pt idx="56">
                  <c:v>0.35239607929739925</c:v>
                </c:pt>
                <c:pt idx="57">
                  <c:v>0.33963572792657554</c:v>
                </c:pt>
                <c:pt idx="58">
                  <c:v>0.35306545970157666</c:v>
                </c:pt>
                <c:pt idx="59">
                  <c:v>0.35819694366579258</c:v>
                </c:pt>
                <c:pt idx="60">
                  <c:v>0.36123717352871487</c:v>
                </c:pt>
                <c:pt idx="61">
                  <c:v>0.35590051802608474</c:v>
                </c:pt>
                <c:pt idx="62">
                  <c:v>0.34977046976303988</c:v>
                </c:pt>
                <c:pt idx="63">
                  <c:v>0.34804006295086737</c:v>
                </c:pt>
                <c:pt idx="64">
                  <c:v>0.34760601301323762</c:v>
                </c:pt>
                <c:pt idx="65">
                  <c:v>0.33106074342701725</c:v>
                </c:pt>
                <c:pt idx="66">
                  <c:v>0.31059744278108931</c:v>
                </c:pt>
                <c:pt idx="67">
                  <c:v>0.30875374679938128</c:v>
                </c:pt>
                <c:pt idx="68">
                  <c:v>0.3209155369411073</c:v>
                </c:pt>
                <c:pt idx="69">
                  <c:v>0.31645754038352969</c:v>
                </c:pt>
                <c:pt idx="70">
                  <c:v>0.31777000358808755</c:v>
                </c:pt>
                <c:pt idx="71">
                  <c:v>0.33245480925378695</c:v>
                </c:pt>
                <c:pt idx="72">
                  <c:v>0.33422036823935558</c:v>
                </c:pt>
                <c:pt idx="73">
                  <c:v>0.33671391163390002</c:v>
                </c:pt>
                <c:pt idx="74">
                  <c:v>0.35314721548633132</c:v>
                </c:pt>
                <c:pt idx="75">
                  <c:v>0.34145833550254578</c:v>
                </c:pt>
                <c:pt idx="76">
                  <c:v>0.32807228407557354</c:v>
                </c:pt>
                <c:pt idx="77">
                  <c:v>0.35378297399794667</c:v>
                </c:pt>
                <c:pt idx="78">
                  <c:v>0.34264790500601561</c:v>
                </c:pt>
                <c:pt idx="79">
                  <c:v>0.34646986418103587</c:v>
                </c:pt>
                <c:pt idx="80">
                  <c:v>0.3497958369634816</c:v>
                </c:pt>
                <c:pt idx="81">
                  <c:v>0.34804342814026118</c:v>
                </c:pt>
                <c:pt idx="82">
                  <c:v>0.35088669427630881</c:v>
                </c:pt>
                <c:pt idx="83">
                  <c:v>0.34874468377006446</c:v>
                </c:pt>
                <c:pt idx="84">
                  <c:v>0.34357795262303037</c:v>
                </c:pt>
                <c:pt idx="85">
                  <c:v>0.35348060551312582</c:v>
                </c:pt>
                <c:pt idx="86">
                  <c:v>0.34953241019466186</c:v>
                </c:pt>
                <c:pt idx="87">
                  <c:v>0.33368198272551214</c:v>
                </c:pt>
                <c:pt idx="88">
                  <c:v>0.33936265344280953</c:v>
                </c:pt>
                <c:pt idx="89">
                  <c:v>0.33222832195741769</c:v>
                </c:pt>
                <c:pt idx="90">
                  <c:v>0.33849617511482871</c:v>
                </c:pt>
                <c:pt idx="91">
                  <c:v>0.32026621149206452</c:v>
                </c:pt>
                <c:pt idx="92">
                  <c:v>0.30586015409697681</c:v>
                </c:pt>
                <c:pt idx="93">
                  <c:v>0.32706982518402572</c:v>
                </c:pt>
                <c:pt idx="94">
                  <c:v>0.34103372772744622</c:v>
                </c:pt>
                <c:pt idx="95">
                  <c:v>0.32500425995978599</c:v>
                </c:pt>
                <c:pt idx="96">
                  <c:v>0.31562779067690661</c:v>
                </c:pt>
                <c:pt idx="97">
                  <c:v>0.33683927551329007</c:v>
                </c:pt>
                <c:pt idx="98">
                  <c:v>0.32794109743644867</c:v>
                </c:pt>
                <c:pt idx="99">
                  <c:v>0.33086399816986606</c:v>
                </c:pt>
                <c:pt idx="100">
                  <c:v>0.32163980406902298</c:v>
                </c:pt>
                <c:pt idx="101">
                  <c:v>0.357481104570187</c:v>
                </c:pt>
                <c:pt idx="102">
                  <c:v>0.33671290014573596</c:v>
                </c:pt>
                <c:pt idx="103">
                  <c:v>0.35389517265460352</c:v>
                </c:pt>
                <c:pt idx="104">
                  <c:v>0.34676508901432912</c:v>
                </c:pt>
                <c:pt idx="105">
                  <c:v>0.32880670872209422</c:v>
                </c:pt>
                <c:pt idx="106">
                  <c:v>0.34780017876651109</c:v>
                </c:pt>
                <c:pt idx="107">
                  <c:v>0.34788158017619775</c:v>
                </c:pt>
                <c:pt idx="108">
                  <c:v>0.34464332424049926</c:v>
                </c:pt>
                <c:pt idx="109">
                  <c:v>0.34890843313373254</c:v>
                </c:pt>
                <c:pt idx="110">
                  <c:v>0.35149013415559066</c:v>
                </c:pt>
                <c:pt idx="111">
                  <c:v>0.36964711404256373</c:v>
                </c:pt>
                <c:pt idx="112">
                  <c:v>0.33787175304304179</c:v>
                </c:pt>
                <c:pt idx="113">
                  <c:v>0.33483718982959765</c:v>
                </c:pt>
                <c:pt idx="114">
                  <c:v>0.34322213628084536</c:v>
                </c:pt>
                <c:pt idx="115">
                  <c:v>0.34211737772635087</c:v>
                </c:pt>
                <c:pt idx="116">
                  <c:v>0.33579993148338472</c:v>
                </c:pt>
                <c:pt idx="117">
                  <c:v>0.35807497536720057</c:v>
                </c:pt>
                <c:pt idx="118">
                  <c:v>0.37585855096679865</c:v>
                </c:pt>
                <c:pt idx="119">
                  <c:v>0.36900142944659997</c:v>
                </c:pt>
                <c:pt idx="120">
                  <c:v>0.37742224829772708</c:v>
                </c:pt>
                <c:pt idx="121">
                  <c:v>0.37119680078385353</c:v>
                </c:pt>
                <c:pt idx="122">
                  <c:v>0.37295517314637772</c:v>
                </c:pt>
                <c:pt idx="123">
                  <c:v>0.38226704341775086</c:v>
                </c:pt>
                <c:pt idx="124">
                  <c:v>0.38436673832261997</c:v>
                </c:pt>
                <c:pt idx="125">
                  <c:v>0.37931071367448227</c:v>
                </c:pt>
                <c:pt idx="126">
                  <c:v>0.36969696969696969</c:v>
                </c:pt>
                <c:pt idx="127">
                  <c:v>0.37542478220742709</c:v>
                </c:pt>
                <c:pt idx="128">
                  <c:v>0.37970923787651362</c:v>
                </c:pt>
                <c:pt idx="129">
                  <c:v>0.37404182680952486</c:v>
                </c:pt>
                <c:pt idx="130">
                  <c:v>0.38426977045902877</c:v>
                </c:pt>
                <c:pt idx="131">
                  <c:v>0.37599338362765938</c:v>
                </c:pt>
                <c:pt idx="132">
                  <c:v>0.36983227718234196</c:v>
                </c:pt>
                <c:pt idx="133">
                  <c:v>0.37035156270880215</c:v>
                </c:pt>
                <c:pt idx="134">
                  <c:v>0.35898638124956211</c:v>
                </c:pt>
                <c:pt idx="135">
                  <c:v>0.35692191422170638</c:v>
                </c:pt>
                <c:pt idx="136">
                  <c:v>0.36366597893365188</c:v>
                </c:pt>
                <c:pt idx="137">
                  <c:v>0.35614719293785463</c:v>
                </c:pt>
                <c:pt idx="138">
                  <c:v>0.34789511170071058</c:v>
                </c:pt>
                <c:pt idx="139">
                  <c:v>0.36461215065240593</c:v>
                </c:pt>
                <c:pt idx="140">
                  <c:v>0.37439592588579479</c:v>
                </c:pt>
                <c:pt idx="141">
                  <c:v>0.38056612428829706</c:v>
                </c:pt>
                <c:pt idx="142">
                  <c:v>0.36583864015685513</c:v>
                </c:pt>
                <c:pt idx="143">
                  <c:v>0.38853294873925703</c:v>
                </c:pt>
                <c:pt idx="144">
                  <c:v>0.37542477370462818</c:v>
                </c:pt>
                <c:pt idx="145">
                  <c:v>0.36187315716896307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A-B846-9980-71045713F4B1}"/>
            </c:ext>
          </c:extLst>
        </c:ser>
        <c:ser>
          <c:idx val="1"/>
          <c:order val="1"/>
          <c:tx>
            <c:strRef>
              <c:f>'[1]pOR2 Algorithm Data as Calc. %'!$CV$1</c:f>
              <c:strCache>
                <c:ptCount val="1"/>
                <c:pt idx="0">
                  <c:v>OPS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'[1]pOR2 Algorithm Data as Calc. %'!$CT$2:$CT$147</c:f>
              <c:strCache>
                <c:ptCount val="146"/>
                <c:pt idx="0">
                  <c:v>1876</c:v>
                </c:pt>
                <c:pt idx="1">
                  <c:v>1877</c:v>
                </c:pt>
                <c:pt idx="2">
                  <c:v>1878</c:v>
                </c:pt>
                <c:pt idx="3">
                  <c:v>1879</c:v>
                </c:pt>
                <c:pt idx="4">
                  <c:v>1880</c:v>
                </c:pt>
                <c:pt idx="5">
                  <c:v>1881</c:v>
                </c:pt>
                <c:pt idx="6">
                  <c:v>1882</c:v>
                </c:pt>
                <c:pt idx="7">
                  <c:v>1883</c:v>
                </c:pt>
                <c:pt idx="8">
                  <c:v>1884</c:v>
                </c:pt>
                <c:pt idx="9">
                  <c:v>1885</c:v>
                </c:pt>
                <c:pt idx="10">
                  <c:v>1886</c:v>
                </c:pt>
                <c:pt idx="11">
                  <c:v>1887</c:v>
                </c:pt>
                <c:pt idx="12">
                  <c:v>1888</c:v>
                </c:pt>
                <c:pt idx="13">
                  <c:v>1889</c:v>
                </c:pt>
                <c:pt idx="14">
                  <c:v>1890</c:v>
                </c:pt>
                <c:pt idx="15">
                  <c:v>1891</c:v>
                </c:pt>
                <c:pt idx="16">
                  <c:v>1892</c:v>
                </c:pt>
                <c:pt idx="17">
                  <c:v>1893</c:v>
                </c:pt>
                <c:pt idx="18">
                  <c:v>1894</c:v>
                </c:pt>
                <c:pt idx="19">
                  <c:v>1895</c:v>
                </c:pt>
                <c:pt idx="20">
                  <c:v>1896</c:v>
                </c:pt>
                <c:pt idx="21">
                  <c:v>1897</c:v>
                </c:pt>
                <c:pt idx="22">
                  <c:v>1898</c:v>
                </c:pt>
                <c:pt idx="23">
                  <c:v>1899</c:v>
                </c:pt>
                <c:pt idx="24">
                  <c:v>1900</c:v>
                </c:pt>
                <c:pt idx="25">
                  <c:v>1901</c:v>
                </c:pt>
                <c:pt idx="26">
                  <c:v>1902</c:v>
                </c:pt>
                <c:pt idx="27">
                  <c:v>1903</c:v>
                </c:pt>
                <c:pt idx="28">
                  <c:v>1904</c:v>
                </c:pt>
                <c:pt idx="29">
                  <c:v>1905</c:v>
                </c:pt>
                <c:pt idx="30">
                  <c:v>1906</c:v>
                </c:pt>
                <c:pt idx="31">
                  <c:v>1907</c:v>
                </c:pt>
                <c:pt idx="32">
                  <c:v>1908</c:v>
                </c:pt>
                <c:pt idx="33">
                  <c:v>1909</c:v>
                </c:pt>
                <c:pt idx="34">
                  <c:v>1910</c:v>
                </c:pt>
                <c:pt idx="35">
                  <c:v>1911</c:v>
                </c:pt>
                <c:pt idx="36">
                  <c:v>1912</c:v>
                </c:pt>
                <c:pt idx="37">
                  <c:v>1913</c:v>
                </c:pt>
                <c:pt idx="38">
                  <c:v>1914</c:v>
                </c:pt>
                <c:pt idx="39">
                  <c:v>1915</c:v>
                </c:pt>
                <c:pt idx="40">
                  <c:v>1916</c:v>
                </c:pt>
                <c:pt idx="41">
                  <c:v>1917</c:v>
                </c:pt>
                <c:pt idx="42">
                  <c:v>1918</c:v>
                </c:pt>
                <c:pt idx="43">
                  <c:v>1919</c:v>
                </c:pt>
                <c:pt idx="44">
                  <c:v>1920</c:v>
                </c:pt>
                <c:pt idx="45">
                  <c:v>1921</c:v>
                </c:pt>
                <c:pt idx="46">
                  <c:v>1922</c:v>
                </c:pt>
                <c:pt idx="47">
                  <c:v>1923</c:v>
                </c:pt>
                <c:pt idx="48">
                  <c:v>1924</c:v>
                </c:pt>
                <c:pt idx="49">
                  <c:v>1925</c:v>
                </c:pt>
                <c:pt idx="50">
                  <c:v>1926</c:v>
                </c:pt>
                <c:pt idx="51">
                  <c:v>1927</c:v>
                </c:pt>
                <c:pt idx="52">
                  <c:v>1928</c:v>
                </c:pt>
                <c:pt idx="53">
                  <c:v>1929</c:v>
                </c:pt>
                <c:pt idx="54">
                  <c:v>1930</c:v>
                </c:pt>
                <c:pt idx="55">
                  <c:v>1931</c:v>
                </c:pt>
                <c:pt idx="56">
                  <c:v>1932</c:v>
                </c:pt>
                <c:pt idx="57">
                  <c:v>1933</c:v>
                </c:pt>
                <c:pt idx="58">
                  <c:v>1934</c:v>
                </c:pt>
                <c:pt idx="59">
                  <c:v>1935</c:v>
                </c:pt>
                <c:pt idx="60">
                  <c:v>1936</c:v>
                </c:pt>
                <c:pt idx="61">
                  <c:v>1937</c:v>
                </c:pt>
                <c:pt idx="62">
                  <c:v>1938</c:v>
                </c:pt>
                <c:pt idx="63">
                  <c:v>1939</c:v>
                </c:pt>
                <c:pt idx="64">
                  <c:v>1940</c:v>
                </c:pt>
                <c:pt idx="65">
                  <c:v>1941</c:v>
                </c:pt>
                <c:pt idx="66">
                  <c:v>1942</c:v>
                </c:pt>
                <c:pt idx="67">
                  <c:v>1943</c:v>
                </c:pt>
                <c:pt idx="68">
                  <c:v>1944</c:v>
                </c:pt>
                <c:pt idx="69">
                  <c:v>1945</c:v>
                </c:pt>
                <c:pt idx="70">
                  <c:v>1946</c:v>
                </c:pt>
                <c:pt idx="71">
                  <c:v>1947</c:v>
                </c:pt>
                <c:pt idx="72">
                  <c:v>1948</c:v>
                </c:pt>
                <c:pt idx="73">
                  <c:v>1949</c:v>
                </c:pt>
                <c:pt idx="74">
                  <c:v>1950</c:v>
                </c:pt>
                <c:pt idx="75">
                  <c:v>1951</c:v>
                </c:pt>
                <c:pt idx="76">
                  <c:v>1952</c:v>
                </c:pt>
                <c:pt idx="77">
                  <c:v>1953</c:v>
                </c:pt>
                <c:pt idx="78">
                  <c:v>1954</c:v>
                </c:pt>
                <c:pt idx="79">
                  <c:v>1955</c:v>
                </c:pt>
                <c:pt idx="80">
                  <c:v>1956</c:v>
                </c:pt>
                <c:pt idx="81">
                  <c:v>1957</c:v>
                </c:pt>
                <c:pt idx="82">
                  <c:v>1958</c:v>
                </c:pt>
                <c:pt idx="83">
                  <c:v>1959</c:v>
                </c:pt>
                <c:pt idx="84">
                  <c:v>1960</c:v>
                </c:pt>
                <c:pt idx="85">
                  <c:v>1961</c:v>
                </c:pt>
                <c:pt idx="86">
                  <c:v>1962</c:v>
                </c:pt>
                <c:pt idx="87">
                  <c:v>1963</c:v>
                </c:pt>
                <c:pt idx="88">
                  <c:v>1964</c:v>
                </c:pt>
                <c:pt idx="89">
                  <c:v>1965</c:v>
                </c:pt>
                <c:pt idx="90">
                  <c:v>1966</c:v>
                </c:pt>
                <c:pt idx="91">
                  <c:v>1967</c:v>
                </c:pt>
                <c:pt idx="92">
                  <c:v>1968</c:v>
                </c:pt>
                <c:pt idx="93">
                  <c:v>1969</c:v>
                </c:pt>
                <c:pt idx="94">
                  <c:v>1970</c:v>
                </c:pt>
                <c:pt idx="95">
                  <c:v>1971</c:v>
                </c:pt>
                <c:pt idx="96">
                  <c:v>1972</c:v>
                </c:pt>
                <c:pt idx="97">
                  <c:v>1973</c:v>
                </c:pt>
                <c:pt idx="98">
                  <c:v>1974</c:v>
                </c:pt>
                <c:pt idx="99">
                  <c:v>1975</c:v>
                </c:pt>
                <c:pt idx="100">
                  <c:v>1976</c:v>
                </c:pt>
                <c:pt idx="101">
                  <c:v>1977</c:v>
                </c:pt>
                <c:pt idx="102">
                  <c:v>1978</c:v>
                </c:pt>
                <c:pt idx="103">
                  <c:v>1979</c:v>
                </c:pt>
                <c:pt idx="104">
                  <c:v>1980</c:v>
                </c:pt>
                <c:pt idx="105">
                  <c:v>1981</c:v>
                </c:pt>
                <c:pt idx="106">
                  <c:v>1982</c:v>
                </c:pt>
                <c:pt idx="107">
                  <c:v>1983</c:v>
                </c:pt>
                <c:pt idx="108">
                  <c:v>1984</c:v>
                </c:pt>
                <c:pt idx="109">
                  <c:v>1985</c:v>
                </c:pt>
                <c:pt idx="110">
                  <c:v>1986</c:v>
                </c:pt>
                <c:pt idx="111">
                  <c:v>1987</c:v>
                </c:pt>
                <c:pt idx="112">
                  <c:v>1988</c:v>
                </c:pt>
                <c:pt idx="113">
                  <c:v>1989</c:v>
                </c:pt>
                <c:pt idx="114">
                  <c:v>1990</c:v>
                </c:pt>
                <c:pt idx="115">
                  <c:v>1991</c:v>
                </c:pt>
                <c:pt idx="116">
                  <c:v>1992</c:v>
                </c:pt>
                <c:pt idx="117">
                  <c:v>1993</c:v>
                </c:pt>
                <c:pt idx="118">
                  <c:v>1994</c:v>
                </c:pt>
                <c:pt idx="119">
                  <c:v>1995</c:v>
                </c:pt>
                <c:pt idx="120">
                  <c:v>1996</c:v>
                </c:pt>
                <c:pt idx="121">
                  <c:v>1997</c:v>
                </c:pt>
                <c:pt idx="122">
                  <c:v>1998</c:v>
                </c:pt>
                <c:pt idx="123">
                  <c:v>1999</c:v>
                </c:pt>
                <c:pt idx="124">
                  <c:v>2000</c:v>
                </c:pt>
                <c:pt idx="125">
                  <c:v>2001</c:v>
                </c:pt>
                <c:pt idx="126">
                  <c:v>2002</c:v>
                </c:pt>
                <c:pt idx="127">
                  <c:v>2003</c:v>
                </c:pt>
                <c:pt idx="128">
                  <c:v>2004</c:v>
                </c:pt>
                <c:pt idx="129">
                  <c:v>2005</c:v>
                </c:pt>
                <c:pt idx="130">
                  <c:v>2006</c:v>
                </c:pt>
                <c:pt idx="131">
                  <c:v>2007</c:v>
                </c:pt>
                <c:pt idx="132">
                  <c:v>2008</c:v>
                </c:pt>
                <c:pt idx="133">
                  <c:v>2009</c:v>
                </c:pt>
                <c:pt idx="134">
                  <c:v>2010</c:v>
                </c:pt>
                <c:pt idx="135">
                  <c:v>2011</c:v>
                </c:pt>
                <c:pt idx="136">
                  <c:v>2012</c:v>
                </c:pt>
                <c:pt idx="137">
                  <c:v>2013</c:v>
                </c:pt>
                <c:pt idx="138">
                  <c:v>2014</c:v>
                </c:pt>
                <c:pt idx="139">
                  <c:v>2015</c:v>
                </c:pt>
                <c:pt idx="140">
                  <c:v>2016</c:v>
                </c:pt>
                <c:pt idx="141">
                  <c:v>2017</c:v>
                </c:pt>
                <c:pt idx="142">
                  <c:v>2018</c:v>
                </c:pt>
                <c:pt idx="143">
                  <c:v>2019</c:v>
                </c:pt>
                <c:pt idx="144">
                  <c:v>2020</c:v>
                </c:pt>
                <c:pt idx="145">
                  <c:v>2021</c:v>
                </c:pt>
              </c:strCache>
            </c:strRef>
          </c:cat>
          <c:val>
            <c:numRef>
              <c:f>'[1]pOR2 Algorithm Data as Calc. %'!$CV$2:$CV$147</c:f>
              <c:numCache>
                <c:formatCode>General</c:formatCode>
                <c:ptCount val="146"/>
                <c:pt idx="0">
                  <c:v>0.60191411049412014</c:v>
                </c:pt>
                <c:pt idx="1">
                  <c:v>0.630216821586561</c:v>
                </c:pt>
                <c:pt idx="2">
                  <c:v>0.60190792703036866</c:v>
                </c:pt>
                <c:pt idx="3">
                  <c:v>0.60128052904569462</c:v>
                </c:pt>
                <c:pt idx="4">
                  <c:v>0.59051923958554764</c:v>
                </c:pt>
                <c:pt idx="5">
                  <c:v>0.62982257870368319</c:v>
                </c:pt>
                <c:pt idx="6">
                  <c:v>0.60708923563433337</c:v>
                </c:pt>
                <c:pt idx="7">
                  <c:v>0.63448274329898946</c:v>
                </c:pt>
                <c:pt idx="8">
                  <c:v>0.60405919277279918</c:v>
                </c:pt>
                <c:pt idx="9">
                  <c:v>0.6108433839517331</c:v>
                </c:pt>
                <c:pt idx="10">
                  <c:v>0.63179383732960659</c:v>
                </c:pt>
                <c:pt idx="11">
                  <c:v>0.70266533251208552</c:v>
                </c:pt>
                <c:pt idx="12">
                  <c:v>0.60845399558277213</c:v>
                </c:pt>
                <c:pt idx="13">
                  <c:v>0.68908760859721152</c:v>
                </c:pt>
                <c:pt idx="14">
                  <c:v>0.68547569361380067</c:v>
                </c:pt>
                <c:pt idx="15">
                  <c:v>0.67168377184013628</c:v>
                </c:pt>
                <c:pt idx="16">
                  <c:v>0.64218916008121618</c:v>
                </c:pt>
                <c:pt idx="17">
                  <c:v>0.73267686671794652</c:v>
                </c:pt>
                <c:pt idx="18">
                  <c:v>0.81147153565774799</c:v>
                </c:pt>
                <c:pt idx="19">
                  <c:v>0.75830804656658313</c:v>
                </c:pt>
                <c:pt idx="20">
                  <c:v>0.73858428351103211</c:v>
                </c:pt>
                <c:pt idx="21">
                  <c:v>0.73709051607256826</c:v>
                </c:pt>
                <c:pt idx="22">
                  <c:v>0.67800775414148329</c:v>
                </c:pt>
                <c:pt idx="23">
                  <c:v>0.70685625250637807</c:v>
                </c:pt>
                <c:pt idx="24">
                  <c:v>0.70244716168136123</c:v>
                </c:pt>
                <c:pt idx="25">
                  <c:v>0.68390031032223086</c:v>
                </c:pt>
                <c:pt idx="26">
                  <c:v>0.66236554635475609</c:v>
                </c:pt>
                <c:pt idx="27">
                  <c:v>0.66107642648680409</c:v>
                </c:pt>
                <c:pt idx="28">
                  <c:v>0.6195313731452079</c:v>
                </c:pt>
                <c:pt idx="29">
                  <c:v>0.62763173936693817</c:v>
                </c:pt>
                <c:pt idx="30">
                  <c:v>0.61793188590333425</c:v>
                </c:pt>
                <c:pt idx="31">
                  <c:v>0.61103322139834759</c:v>
                </c:pt>
                <c:pt idx="32">
                  <c:v>0.59916406163073466</c:v>
                </c:pt>
                <c:pt idx="33">
                  <c:v>0.61539426595318236</c:v>
                </c:pt>
                <c:pt idx="34">
                  <c:v>0.64108195728222317</c:v>
                </c:pt>
                <c:pt idx="35">
                  <c:v>0.69077581107722197</c:v>
                </c:pt>
                <c:pt idx="36">
                  <c:v>0.69244423724327531</c:v>
                </c:pt>
                <c:pt idx="37">
                  <c:v>0.66790730380074281</c:v>
                </c:pt>
                <c:pt idx="38">
                  <c:v>0.65601141738059521</c:v>
                </c:pt>
                <c:pt idx="39">
                  <c:v>0.64764287159351674</c:v>
                </c:pt>
                <c:pt idx="40">
                  <c:v>0.63589613008382551</c:v>
                </c:pt>
                <c:pt idx="41">
                  <c:v>0.63257406616593814</c:v>
                </c:pt>
                <c:pt idx="42">
                  <c:v>0.63912899537788026</c:v>
                </c:pt>
                <c:pt idx="43">
                  <c:v>0.66711621347570604</c:v>
                </c:pt>
                <c:pt idx="44">
                  <c:v>0.69454926891820956</c:v>
                </c:pt>
                <c:pt idx="45">
                  <c:v>0.73461656578064261</c:v>
                </c:pt>
                <c:pt idx="46">
                  <c:v>0.74268066744813799</c:v>
                </c:pt>
                <c:pt idx="47">
                  <c:v>0.73418393435607276</c:v>
                </c:pt>
                <c:pt idx="48">
                  <c:v>0.72871506221254045</c:v>
                </c:pt>
                <c:pt idx="49">
                  <c:v>0.7536934857237545</c:v>
                </c:pt>
                <c:pt idx="50">
                  <c:v>0.73320858276979939</c:v>
                </c:pt>
                <c:pt idx="51">
                  <c:v>0.73357214575178775</c:v>
                </c:pt>
                <c:pt idx="52">
                  <c:v>0.73551673319992306</c:v>
                </c:pt>
                <c:pt idx="53">
                  <c:v>0.76625432545098504</c:v>
                </c:pt>
                <c:pt idx="54">
                  <c:v>0.77512892952460954</c:v>
                </c:pt>
                <c:pt idx="55">
                  <c:v>0.72517843413068062</c:v>
                </c:pt>
                <c:pt idx="56">
                  <c:v>0.72205759474643971</c:v>
                </c:pt>
                <c:pt idx="57">
                  <c:v>0.70404895086804931</c:v>
                </c:pt>
                <c:pt idx="58">
                  <c:v>0.73125082447238021</c:v>
                </c:pt>
                <c:pt idx="59">
                  <c:v>0.73957426162280471</c:v>
                </c:pt>
                <c:pt idx="60">
                  <c:v>0.7515849878778631</c:v>
                </c:pt>
                <c:pt idx="61">
                  <c:v>0.73821207026445546</c:v>
                </c:pt>
                <c:pt idx="62">
                  <c:v>0.73216127771331618</c:v>
                </c:pt>
                <c:pt idx="63">
                  <c:v>0.73177747916000069</c:v>
                </c:pt>
                <c:pt idx="64">
                  <c:v>0.71978433488525173</c:v>
                </c:pt>
                <c:pt idx="65">
                  <c:v>0.70004034411700089</c:v>
                </c:pt>
                <c:pt idx="66">
                  <c:v>0.66798845404860308</c:v>
                </c:pt>
                <c:pt idx="67">
                  <c:v>0.66798590968342686</c:v>
                </c:pt>
                <c:pt idx="68">
                  <c:v>0.68088274503040469</c:v>
                </c:pt>
                <c:pt idx="69">
                  <c:v>0.68117385235362415</c:v>
                </c:pt>
                <c:pt idx="70">
                  <c:v>0.68303654978854611</c:v>
                </c:pt>
                <c:pt idx="71">
                  <c:v>0.70900943853748677</c:v>
                </c:pt>
                <c:pt idx="72">
                  <c:v>0.71618539215839383</c:v>
                </c:pt>
                <c:pt idx="73">
                  <c:v>0.72472688693078036</c:v>
                </c:pt>
                <c:pt idx="74">
                  <c:v>0.74542441516436164</c:v>
                </c:pt>
                <c:pt idx="75">
                  <c:v>0.71956579845656488</c:v>
                </c:pt>
                <c:pt idx="76">
                  <c:v>0.6935626716401937</c:v>
                </c:pt>
                <c:pt idx="77">
                  <c:v>0.73050612384298619</c:v>
                </c:pt>
                <c:pt idx="78">
                  <c:v>0.72331954841459645</c:v>
                </c:pt>
                <c:pt idx="79">
                  <c:v>0.726044171938239</c:v>
                </c:pt>
                <c:pt idx="80">
                  <c:v>0.7286539148239678</c:v>
                </c:pt>
                <c:pt idx="81">
                  <c:v>0.71514168457321869</c:v>
                </c:pt>
                <c:pt idx="82">
                  <c:v>0.71907855986959013</c:v>
                </c:pt>
                <c:pt idx="83">
                  <c:v>0.71595614373803951</c:v>
                </c:pt>
                <c:pt idx="84">
                  <c:v>0.71160307145209589</c:v>
                </c:pt>
                <c:pt idx="85">
                  <c:v>0.7274771435790669</c:v>
                </c:pt>
                <c:pt idx="86">
                  <c:v>0.71946331892116822</c:v>
                </c:pt>
                <c:pt idx="87">
                  <c:v>0.68080317210970787</c:v>
                </c:pt>
                <c:pt idx="88">
                  <c:v>0.6904851304746884</c:v>
                </c:pt>
                <c:pt idx="89">
                  <c:v>0.68266256696144079</c:v>
                </c:pt>
                <c:pt idx="90">
                  <c:v>0.685926511302825</c:v>
                </c:pt>
                <c:pt idx="91">
                  <c:v>0.66379038351794661</c:v>
                </c:pt>
                <c:pt idx="92">
                  <c:v>0.6389978059075081</c:v>
                </c:pt>
                <c:pt idx="93">
                  <c:v>0.68929255784771948</c:v>
                </c:pt>
                <c:pt idx="94">
                  <c:v>0.7111793310588046</c:v>
                </c:pt>
                <c:pt idx="95">
                  <c:v>0.68208784869075101</c:v>
                </c:pt>
                <c:pt idx="96">
                  <c:v>0.66445823252591496</c:v>
                </c:pt>
                <c:pt idx="97">
                  <c:v>0.70376587058452089</c:v>
                </c:pt>
                <c:pt idx="98">
                  <c:v>0.69341895437218148</c:v>
                </c:pt>
                <c:pt idx="99">
                  <c:v>0.70134784149415319</c:v>
                </c:pt>
                <c:pt idx="100">
                  <c:v>0.6811119201896999</c:v>
                </c:pt>
                <c:pt idx="101">
                  <c:v>0.73027364113912219</c:v>
                </c:pt>
                <c:pt idx="102">
                  <c:v>0.70212449018743639</c:v>
                </c:pt>
                <c:pt idx="103">
                  <c:v>0.72731535237586598</c:v>
                </c:pt>
                <c:pt idx="104">
                  <c:v>0.71414294909895459</c:v>
                </c:pt>
                <c:pt idx="105">
                  <c:v>0.6886499962041881</c:v>
                </c:pt>
                <c:pt idx="106">
                  <c:v>0.71271470396177583</c:v>
                </c:pt>
                <c:pt idx="107">
                  <c:v>0.71422933898095575</c:v>
                </c:pt>
                <c:pt idx="108">
                  <c:v>0.70761487487900376</c:v>
                </c:pt>
                <c:pt idx="109">
                  <c:v>0.71419465960810524</c:v>
                </c:pt>
                <c:pt idx="110">
                  <c:v>0.7209704847933458</c:v>
                </c:pt>
                <c:pt idx="111">
                  <c:v>0.74651389988825434</c:v>
                </c:pt>
                <c:pt idx="112">
                  <c:v>0.69562744940921606</c:v>
                </c:pt>
                <c:pt idx="113">
                  <c:v>0.69479343337315314</c:v>
                </c:pt>
                <c:pt idx="114">
                  <c:v>0.71002327863795134</c:v>
                </c:pt>
                <c:pt idx="115">
                  <c:v>0.70800997498006712</c:v>
                </c:pt>
                <c:pt idx="116">
                  <c:v>0.69962941471239426</c:v>
                </c:pt>
                <c:pt idx="117">
                  <c:v>0.73557332185283819</c:v>
                </c:pt>
                <c:pt idx="118">
                  <c:v>0.76302054542331876</c:v>
                </c:pt>
                <c:pt idx="119">
                  <c:v>0.75512929622399083</c:v>
                </c:pt>
                <c:pt idx="120">
                  <c:v>0.76712808022634382</c:v>
                </c:pt>
                <c:pt idx="121">
                  <c:v>0.75603398414045253</c:v>
                </c:pt>
                <c:pt idx="122">
                  <c:v>0.75533769640953818</c:v>
                </c:pt>
                <c:pt idx="123">
                  <c:v>0.77838844171733057</c:v>
                </c:pt>
                <c:pt idx="124">
                  <c:v>0.78206114938817461</c:v>
                </c:pt>
                <c:pt idx="125">
                  <c:v>0.7588417207949596</c:v>
                </c:pt>
                <c:pt idx="126">
                  <c:v>0.74786270250860221</c:v>
                </c:pt>
                <c:pt idx="127">
                  <c:v>0.75462900665574106</c:v>
                </c:pt>
                <c:pt idx="128">
                  <c:v>0.76288558884652413</c:v>
                </c:pt>
                <c:pt idx="129">
                  <c:v>0.7492401414009433</c:v>
                </c:pt>
                <c:pt idx="130">
                  <c:v>0.7684427260637936</c:v>
                </c:pt>
                <c:pt idx="131">
                  <c:v>0.75847834405867987</c:v>
                </c:pt>
                <c:pt idx="132">
                  <c:v>0.74930738919104456</c:v>
                </c:pt>
                <c:pt idx="133">
                  <c:v>0.75069198071961885</c:v>
                </c:pt>
                <c:pt idx="134">
                  <c:v>0.72831502039502904</c:v>
                </c:pt>
                <c:pt idx="135">
                  <c:v>0.71956969792641279</c:v>
                </c:pt>
                <c:pt idx="136">
                  <c:v>0.72427922136502743</c:v>
                </c:pt>
                <c:pt idx="137">
                  <c:v>0.71407418002118428</c:v>
                </c:pt>
                <c:pt idx="138">
                  <c:v>0.70005179775711079</c:v>
                </c:pt>
                <c:pt idx="139">
                  <c:v>0.72136966618440701</c:v>
                </c:pt>
                <c:pt idx="140">
                  <c:v>0.73898815968035925</c:v>
                </c:pt>
                <c:pt idx="141">
                  <c:v>0.75037358759611394</c:v>
                </c:pt>
                <c:pt idx="142">
                  <c:v>0.72756305391660092</c:v>
                </c:pt>
                <c:pt idx="143">
                  <c:v>0.75754383486369137</c:v>
                </c:pt>
                <c:pt idx="144">
                  <c:v>0.74480421395932306</c:v>
                </c:pt>
                <c:pt idx="145">
                  <c:v>0.72196307911550039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A-B846-9980-71045713F4B1}"/>
            </c:ext>
          </c:extLst>
        </c:ser>
        <c:ser>
          <c:idx val="2"/>
          <c:order val="2"/>
          <c:tx>
            <c:strRef>
              <c:f>'[1]pOR2 Algorithm Data as Calc. %'!$CW$1</c:f>
              <c:strCache>
                <c:ptCount val="1"/>
                <c:pt idx="0">
                  <c:v>Babip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'[1]pOR2 Algorithm Data as Calc. %'!$CT$2:$CT$147</c:f>
              <c:strCache>
                <c:ptCount val="146"/>
                <c:pt idx="0">
                  <c:v>1876</c:v>
                </c:pt>
                <c:pt idx="1">
                  <c:v>1877</c:v>
                </c:pt>
                <c:pt idx="2">
                  <c:v>1878</c:v>
                </c:pt>
                <c:pt idx="3">
                  <c:v>1879</c:v>
                </c:pt>
                <c:pt idx="4">
                  <c:v>1880</c:v>
                </c:pt>
                <c:pt idx="5">
                  <c:v>1881</c:v>
                </c:pt>
                <c:pt idx="6">
                  <c:v>1882</c:v>
                </c:pt>
                <c:pt idx="7">
                  <c:v>1883</c:v>
                </c:pt>
                <c:pt idx="8">
                  <c:v>1884</c:v>
                </c:pt>
                <c:pt idx="9">
                  <c:v>1885</c:v>
                </c:pt>
                <c:pt idx="10">
                  <c:v>1886</c:v>
                </c:pt>
                <c:pt idx="11">
                  <c:v>1887</c:v>
                </c:pt>
                <c:pt idx="12">
                  <c:v>1888</c:v>
                </c:pt>
                <c:pt idx="13">
                  <c:v>1889</c:v>
                </c:pt>
                <c:pt idx="14">
                  <c:v>1890</c:v>
                </c:pt>
                <c:pt idx="15">
                  <c:v>1891</c:v>
                </c:pt>
                <c:pt idx="16">
                  <c:v>1892</c:v>
                </c:pt>
                <c:pt idx="17">
                  <c:v>1893</c:v>
                </c:pt>
                <c:pt idx="18">
                  <c:v>1894</c:v>
                </c:pt>
                <c:pt idx="19">
                  <c:v>1895</c:v>
                </c:pt>
                <c:pt idx="20">
                  <c:v>1896</c:v>
                </c:pt>
                <c:pt idx="21">
                  <c:v>1897</c:v>
                </c:pt>
                <c:pt idx="22">
                  <c:v>1898</c:v>
                </c:pt>
                <c:pt idx="23">
                  <c:v>1899</c:v>
                </c:pt>
                <c:pt idx="24">
                  <c:v>1900</c:v>
                </c:pt>
                <c:pt idx="25">
                  <c:v>1901</c:v>
                </c:pt>
                <c:pt idx="26">
                  <c:v>1902</c:v>
                </c:pt>
                <c:pt idx="27">
                  <c:v>1903</c:v>
                </c:pt>
                <c:pt idx="28">
                  <c:v>1904</c:v>
                </c:pt>
                <c:pt idx="29">
                  <c:v>1905</c:v>
                </c:pt>
                <c:pt idx="30">
                  <c:v>1906</c:v>
                </c:pt>
                <c:pt idx="31">
                  <c:v>1907</c:v>
                </c:pt>
                <c:pt idx="32">
                  <c:v>1908</c:v>
                </c:pt>
                <c:pt idx="33">
                  <c:v>1909</c:v>
                </c:pt>
                <c:pt idx="34">
                  <c:v>1910</c:v>
                </c:pt>
                <c:pt idx="35">
                  <c:v>1911</c:v>
                </c:pt>
                <c:pt idx="36">
                  <c:v>1912</c:v>
                </c:pt>
                <c:pt idx="37">
                  <c:v>1913</c:v>
                </c:pt>
                <c:pt idx="38">
                  <c:v>1914</c:v>
                </c:pt>
                <c:pt idx="39">
                  <c:v>1915</c:v>
                </c:pt>
                <c:pt idx="40">
                  <c:v>1916</c:v>
                </c:pt>
                <c:pt idx="41">
                  <c:v>1917</c:v>
                </c:pt>
                <c:pt idx="42">
                  <c:v>1918</c:v>
                </c:pt>
                <c:pt idx="43">
                  <c:v>1919</c:v>
                </c:pt>
                <c:pt idx="44">
                  <c:v>1920</c:v>
                </c:pt>
                <c:pt idx="45">
                  <c:v>1921</c:v>
                </c:pt>
                <c:pt idx="46">
                  <c:v>1922</c:v>
                </c:pt>
                <c:pt idx="47">
                  <c:v>1923</c:v>
                </c:pt>
                <c:pt idx="48">
                  <c:v>1924</c:v>
                </c:pt>
                <c:pt idx="49">
                  <c:v>1925</c:v>
                </c:pt>
                <c:pt idx="50">
                  <c:v>1926</c:v>
                </c:pt>
                <c:pt idx="51">
                  <c:v>1927</c:v>
                </c:pt>
                <c:pt idx="52">
                  <c:v>1928</c:v>
                </c:pt>
                <c:pt idx="53">
                  <c:v>1929</c:v>
                </c:pt>
                <c:pt idx="54">
                  <c:v>1930</c:v>
                </c:pt>
                <c:pt idx="55">
                  <c:v>1931</c:v>
                </c:pt>
                <c:pt idx="56">
                  <c:v>1932</c:v>
                </c:pt>
                <c:pt idx="57">
                  <c:v>1933</c:v>
                </c:pt>
                <c:pt idx="58">
                  <c:v>1934</c:v>
                </c:pt>
                <c:pt idx="59">
                  <c:v>1935</c:v>
                </c:pt>
                <c:pt idx="60">
                  <c:v>1936</c:v>
                </c:pt>
                <c:pt idx="61">
                  <c:v>1937</c:v>
                </c:pt>
                <c:pt idx="62">
                  <c:v>1938</c:v>
                </c:pt>
                <c:pt idx="63">
                  <c:v>1939</c:v>
                </c:pt>
                <c:pt idx="64">
                  <c:v>1940</c:v>
                </c:pt>
                <c:pt idx="65">
                  <c:v>1941</c:v>
                </c:pt>
                <c:pt idx="66">
                  <c:v>1942</c:v>
                </c:pt>
                <c:pt idx="67">
                  <c:v>1943</c:v>
                </c:pt>
                <c:pt idx="68">
                  <c:v>1944</c:v>
                </c:pt>
                <c:pt idx="69">
                  <c:v>1945</c:v>
                </c:pt>
                <c:pt idx="70">
                  <c:v>1946</c:v>
                </c:pt>
                <c:pt idx="71">
                  <c:v>1947</c:v>
                </c:pt>
                <c:pt idx="72">
                  <c:v>1948</c:v>
                </c:pt>
                <c:pt idx="73">
                  <c:v>1949</c:v>
                </c:pt>
                <c:pt idx="74">
                  <c:v>1950</c:v>
                </c:pt>
                <c:pt idx="75">
                  <c:v>1951</c:v>
                </c:pt>
                <c:pt idx="76">
                  <c:v>1952</c:v>
                </c:pt>
                <c:pt idx="77">
                  <c:v>1953</c:v>
                </c:pt>
                <c:pt idx="78">
                  <c:v>1954</c:v>
                </c:pt>
                <c:pt idx="79">
                  <c:v>1955</c:v>
                </c:pt>
                <c:pt idx="80">
                  <c:v>1956</c:v>
                </c:pt>
                <c:pt idx="81">
                  <c:v>1957</c:v>
                </c:pt>
                <c:pt idx="82">
                  <c:v>1958</c:v>
                </c:pt>
                <c:pt idx="83">
                  <c:v>1959</c:v>
                </c:pt>
                <c:pt idx="84">
                  <c:v>1960</c:v>
                </c:pt>
                <c:pt idx="85">
                  <c:v>1961</c:v>
                </c:pt>
                <c:pt idx="86">
                  <c:v>1962</c:v>
                </c:pt>
                <c:pt idx="87">
                  <c:v>1963</c:v>
                </c:pt>
                <c:pt idx="88">
                  <c:v>1964</c:v>
                </c:pt>
                <c:pt idx="89">
                  <c:v>1965</c:v>
                </c:pt>
                <c:pt idx="90">
                  <c:v>1966</c:v>
                </c:pt>
                <c:pt idx="91">
                  <c:v>1967</c:v>
                </c:pt>
                <c:pt idx="92">
                  <c:v>1968</c:v>
                </c:pt>
                <c:pt idx="93">
                  <c:v>1969</c:v>
                </c:pt>
                <c:pt idx="94">
                  <c:v>1970</c:v>
                </c:pt>
                <c:pt idx="95">
                  <c:v>1971</c:v>
                </c:pt>
                <c:pt idx="96">
                  <c:v>1972</c:v>
                </c:pt>
                <c:pt idx="97">
                  <c:v>1973</c:v>
                </c:pt>
                <c:pt idx="98">
                  <c:v>1974</c:v>
                </c:pt>
                <c:pt idx="99">
                  <c:v>1975</c:v>
                </c:pt>
                <c:pt idx="100">
                  <c:v>1976</c:v>
                </c:pt>
                <c:pt idx="101">
                  <c:v>1977</c:v>
                </c:pt>
                <c:pt idx="102">
                  <c:v>1978</c:v>
                </c:pt>
                <c:pt idx="103">
                  <c:v>1979</c:v>
                </c:pt>
                <c:pt idx="104">
                  <c:v>1980</c:v>
                </c:pt>
                <c:pt idx="105">
                  <c:v>1981</c:v>
                </c:pt>
                <c:pt idx="106">
                  <c:v>1982</c:v>
                </c:pt>
                <c:pt idx="107">
                  <c:v>1983</c:v>
                </c:pt>
                <c:pt idx="108">
                  <c:v>1984</c:v>
                </c:pt>
                <c:pt idx="109">
                  <c:v>1985</c:v>
                </c:pt>
                <c:pt idx="110">
                  <c:v>1986</c:v>
                </c:pt>
                <c:pt idx="111">
                  <c:v>1987</c:v>
                </c:pt>
                <c:pt idx="112">
                  <c:v>1988</c:v>
                </c:pt>
                <c:pt idx="113">
                  <c:v>1989</c:v>
                </c:pt>
                <c:pt idx="114">
                  <c:v>1990</c:v>
                </c:pt>
                <c:pt idx="115">
                  <c:v>1991</c:v>
                </c:pt>
                <c:pt idx="116">
                  <c:v>1992</c:v>
                </c:pt>
                <c:pt idx="117">
                  <c:v>1993</c:v>
                </c:pt>
                <c:pt idx="118">
                  <c:v>1994</c:v>
                </c:pt>
                <c:pt idx="119">
                  <c:v>1995</c:v>
                </c:pt>
                <c:pt idx="120">
                  <c:v>1996</c:v>
                </c:pt>
                <c:pt idx="121">
                  <c:v>1997</c:v>
                </c:pt>
                <c:pt idx="122">
                  <c:v>1998</c:v>
                </c:pt>
                <c:pt idx="123">
                  <c:v>1999</c:v>
                </c:pt>
                <c:pt idx="124">
                  <c:v>2000</c:v>
                </c:pt>
                <c:pt idx="125">
                  <c:v>2001</c:v>
                </c:pt>
                <c:pt idx="126">
                  <c:v>2002</c:v>
                </c:pt>
                <c:pt idx="127">
                  <c:v>2003</c:v>
                </c:pt>
                <c:pt idx="128">
                  <c:v>2004</c:v>
                </c:pt>
                <c:pt idx="129">
                  <c:v>2005</c:v>
                </c:pt>
                <c:pt idx="130">
                  <c:v>2006</c:v>
                </c:pt>
                <c:pt idx="131">
                  <c:v>2007</c:v>
                </c:pt>
                <c:pt idx="132">
                  <c:v>2008</c:v>
                </c:pt>
                <c:pt idx="133">
                  <c:v>2009</c:v>
                </c:pt>
                <c:pt idx="134">
                  <c:v>2010</c:v>
                </c:pt>
                <c:pt idx="135">
                  <c:v>2011</c:v>
                </c:pt>
                <c:pt idx="136">
                  <c:v>2012</c:v>
                </c:pt>
                <c:pt idx="137">
                  <c:v>2013</c:v>
                </c:pt>
                <c:pt idx="138">
                  <c:v>2014</c:v>
                </c:pt>
                <c:pt idx="139">
                  <c:v>2015</c:v>
                </c:pt>
                <c:pt idx="140">
                  <c:v>2016</c:v>
                </c:pt>
                <c:pt idx="141">
                  <c:v>2017</c:v>
                </c:pt>
                <c:pt idx="142">
                  <c:v>2018</c:v>
                </c:pt>
                <c:pt idx="143">
                  <c:v>2019</c:v>
                </c:pt>
                <c:pt idx="144">
                  <c:v>2020</c:v>
                </c:pt>
                <c:pt idx="145">
                  <c:v>2021</c:v>
                </c:pt>
              </c:strCache>
            </c:strRef>
          </c:cat>
          <c:val>
            <c:numRef>
              <c:f>'[1]pOR2 Algorithm Data as Calc. %'!$CW$2:$CW$147</c:f>
              <c:numCache>
                <c:formatCode>General</c:formatCode>
                <c:ptCount val="146"/>
                <c:pt idx="0">
                  <c:v>0.26976208569168447</c:v>
                </c:pt>
                <c:pt idx="1">
                  <c:v>0.28237820138396208</c:v>
                </c:pt>
                <c:pt idx="2">
                  <c:v>0.27775031867929501</c:v>
                </c:pt>
                <c:pt idx="3">
                  <c:v>0.2725420344738908</c:v>
                </c:pt>
                <c:pt idx="4">
                  <c:v>0.26242001270391896</c:v>
                </c:pt>
                <c:pt idx="5">
                  <c:v>0.27550152206524442</c:v>
                </c:pt>
                <c:pt idx="6">
                  <c:v>0.25646544927751419</c:v>
                </c:pt>
                <c:pt idx="7">
                  <c:v>0.26494202124201188</c:v>
                </c:pt>
                <c:pt idx="8">
                  <c:v>0.24641631652478696</c:v>
                </c:pt>
                <c:pt idx="9">
                  <c:v>0.25147174119073235</c:v>
                </c:pt>
                <c:pt idx="10">
                  <c:v>0.25468510586901072</c:v>
                </c:pt>
                <c:pt idx="11">
                  <c:v>0.28499240576708146</c:v>
                </c:pt>
                <c:pt idx="12">
                  <c:v>0.2597511684468472</c:v>
                </c:pt>
                <c:pt idx="13">
                  <c:v>0.28344310411608586</c:v>
                </c:pt>
                <c:pt idx="14">
                  <c:v>0.26876148130544358</c:v>
                </c:pt>
                <c:pt idx="15">
                  <c:v>0.27269276867797987</c:v>
                </c:pt>
                <c:pt idx="16">
                  <c:v>0.26250886709086624</c:v>
                </c:pt>
                <c:pt idx="17">
                  <c:v>0.28804166452832908</c:v>
                </c:pt>
                <c:pt idx="18">
                  <c:v>0.3177292960996918</c:v>
                </c:pt>
                <c:pt idx="19">
                  <c:v>0.30730387239899659</c:v>
                </c:pt>
                <c:pt idx="20">
                  <c:v>0.30159685569090389</c:v>
                </c:pt>
                <c:pt idx="21">
                  <c:v>0.30420921818303237</c:v>
                </c:pt>
                <c:pt idx="22">
                  <c:v>0.28360926655692403</c:v>
                </c:pt>
                <c:pt idx="23">
                  <c:v>0.29366580077288335</c:v>
                </c:pt>
                <c:pt idx="24">
                  <c:v>0.29181944997749998</c:v>
                </c:pt>
                <c:pt idx="25">
                  <c:v>0.29157742694883942</c:v>
                </c:pt>
                <c:pt idx="26">
                  <c:v>0.28558797462054458</c:v>
                </c:pt>
                <c:pt idx="27">
                  <c:v>0.28627921820007596</c:v>
                </c:pt>
                <c:pt idx="28">
                  <c:v>0.27198857003893107</c:v>
                </c:pt>
                <c:pt idx="29">
                  <c:v>0.27464684559498842</c:v>
                </c:pt>
                <c:pt idx="30">
                  <c:v>0.27256399105937085</c:v>
                </c:pt>
                <c:pt idx="31">
                  <c:v>0.2702838211206538</c:v>
                </c:pt>
                <c:pt idx="32">
                  <c:v>0.26370275934171439</c:v>
                </c:pt>
                <c:pt idx="33">
                  <c:v>0.27071388310971767</c:v>
                </c:pt>
                <c:pt idx="34">
                  <c:v>0.27655864081092119</c:v>
                </c:pt>
                <c:pt idx="35">
                  <c:v>0.29476132552244499</c:v>
                </c:pt>
                <c:pt idx="36">
                  <c:v>0.29714942366411601</c:v>
                </c:pt>
                <c:pt idx="37">
                  <c:v>0.28505751960362541</c:v>
                </c:pt>
                <c:pt idx="38">
                  <c:v>0.2811833547747275</c:v>
                </c:pt>
                <c:pt idx="39">
                  <c:v>0.27549488952049839</c:v>
                </c:pt>
                <c:pt idx="40">
                  <c:v>0.27361770051026174</c:v>
                </c:pt>
                <c:pt idx="41">
                  <c:v>0.2716515196481068</c:v>
                </c:pt>
                <c:pt idx="42">
                  <c:v>0.27262211291491817</c:v>
                </c:pt>
                <c:pt idx="43">
                  <c:v>0.28166049415062822</c:v>
                </c:pt>
                <c:pt idx="44">
                  <c:v>0.28554819466858727</c:v>
                </c:pt>
                <c:pt idx="45">
                  <c:v>0.29491621822379066</c:v>
                </c:pt>
                <c:pt idx="46">
                  <c:v>0.29431172983191772</c:v>
                </c:pt>
                <c:pt idx="47">
                  <c:v>0.29040813191093012</c:v>
                </c:pt>
                <c:pt idx="48">
                  <c:v>0.28930084539622064</c:v>
                </c:pt>
                <c:pt idx="49">
                  <c:v>0.29105181256420687</c:v>
                </c:pt>
                <c:pt idx="50">
                  <c:v>0.28633172481109331</c:v>
                </c:pt>
                <c:pt idx="51">
                  <c:v>0.28781181326067445</c:v>
                </c:pt>
                <c:pt idx="52">
                  <c:v>0.28794262823622691</c:v>
                </c:pt>
                <c:pt idx="53">
                  <c:v>0.29315400124387891</c:v>
                </c:pt>
                <c:pt idx="54">
                  <c:v>0.30046004190925563</c:v>
                </c:pt>
                <c:pt idx="55">
                  <c:v>0.29022180974475537</c:v>
                </c:pt>
                <c:pt idx="56">
                  <c:v>0.28328319693289383</c:v>
                </c:pt>
                <c:pt idx="57">
                  <c:v>0.28036359220697055</c:v>
                </c:pt>
                <c:pt idx="58">
                  <c:v>0.29087450123992392</c:v>
                </c:pt>
                <c:pt idx="59">
                  <c:v>0.28958413124575944</c:v>
                </c:pt>
                <c:pt idx="60">
                  <c:v>0.29520323630245193</c:v>
                </c:pt>
                <c:pt idx="61">
                  <c:v>0.28806858446253164</c:v>
                </c:pt>
                <c:pt idx="62">
                  <c:v>0.28219102537905871</c:v>
                </c:pt>
                <c:pt idx="63">
                  <c:v>0.28455455642657507</c:v>
                </c:pt>
                <c:pt idx="64">
                  <c:v>0.2776633321583471</c:v>
                </c:pt>
                <c:pt idx="65">
                  <c:v>0.27247591937283033</c:v>
                </c:pt>
                <c:pt idx="66">
                  <c:v>0.26406498017690028</c:v>
                </c:pt>
                <c:pt idx="67">
                  <c:v>0.26866237992167846</c:v>
                </c:pt>
                <c:pt idx="68">
                  <c:v>0.27334405448375654</c:v>
                </c:pt>
                <c:pt idx="69">
                  <c:v>0.27280264434775348</c:v>
                </c:pt>
                <c:pt idx="70">
                  <c:v>0.27105957944799131</c:v>
                </c:pt>
                <c:pt idx="71">
                  <c:v>0.2718137806670945</c:v>
                </c:pt>
                <c:pt idx="72">
                  <c:v>0.27353451824992436</c:v>
                </c:pt>
                <c:pt idx="73">
                  <c:v>0.27453836883890126</c:v>
                </c:pt>
                <c:pt idx="74">
                  <c:v>0.27736704637499793</c:v>
                </c:pt>
                <c:pt idx="75">
                  <c:v>0.27265367128028317</c:v>
                </c:pt>
                <c:pt idx="76">
                  <c:v>0.26847376336055573</c:v>
                </c:pt>
                <c:pt idx="77">
                  <c:v>0.27745357287116967</c:v>
                </c:pt>
                <c:pt idx="78">
                  <c:v>0.27516223701070558</c:v>
                </c:pt>
                <c:pt idx="79">
                  <c:v>0.27204602862756105</c:v>
                </c:pt>
                <c:pt idx="80">
                  <c:v>0.27381508040904656</c:v>
                </c:pt>
                <c:pt idx="81">
                  <c:v>0.27523025671173817</c:v>
                </c:pt>
                <c:pt idx="82">
                  <c:v>0.27684769876867699</c:v>
                </c:pt>
                <c:pt idx="83">
                  <c:v>0.27672147995889002</c:v>
                </c:pt>
                <c:pt idx="84">
                  <c:v>0.27673695225262673</c:v>
                </c:pt>
                <c:pt idx="85">
                  <c:v>0.2787957461680563</c:v>
                </c:pt>
                <c:pt idx="86">
                  <c:v>0.28054437921860914</c:v>
                </c:pt>
                <c:pt idx="87">
                  <c:v>0.27314658945525555</c:v>
                </c:pt>
                <c:pt idx="88">
                  <c:v>0.27913570700108709</c:v>
                </c:pt>
                <c:pt idx="89">
                  <c:v>0.27406729694012399</c:v>
                </c:pt>
                <c:pt idx="90">
                  <c:v>0.27592740889455342</c:v>
                </c:pt>
                <c:pt idx="91">
                  <c:v>0.27388332898867745</c:v>
                </c:pt>
                <c:pt idx="92">
                  <c:v>0.26876480388045831</c:v>
                </c:pt>
                <c:pt idx="93">
                  <c:v>0.27635565477586321</c:v>
                </c:pt>
                <c:pt idx="94">
                  <c:v>0.28069358129827537</c:v>
                </c:pt>
                <c:pt idx="95">
                  <c:v>0.27558674985145576</c:v>
                </c:pt>
                <c:pt idx="96">
                  <c:v>0.27230404356864696</c:v>
                </c:pt>
                <c:pt idx="97">
                  <c:v>0.28120678360870516</c:v>
                </c:pt>
                <c:pt idx="98">
                  <c:v>0.28161415623651276</c:v>
                </c:pt>
                <c:pt idx="99">
                  <c:v>0.28182706046191969</c:v>
                </c:pt>
                <c:pt idx="100">
                  <c:v>0.28070850637261924</c:v>
                </c:pt>
                <c:pt idx="101">
                  <c:v>0.28699098798397865</c:v>
                </c:pt>
                <c:pt idx="102">
                  <c:v>0.28000367196040959</c:v>
                </c:pt>
                <c:pt idx="103">
                  <c:v>0.28579717833518459</c:v>
                </c:pt>
                <c:pt idx="104">
                  <c:v>0.28698314464173152</c:v>
                </c:pt>
                <c:pt idx="105">
                  <c:v>0.27873140835596305</c:v>
                </c:pt>
                <c:pt idx="106">
                  <c:v>0.2837790842096547</c:v>
                </c:pt>
                <c:pt idx="107">
                  <c:v>0.28504637785217529</c:v>
                </c:pt>
                <c:pt idx="108">
                  <c:v>0.28589022847424111</c:v>
                </c:pt>
                <c:pt idx="109">
                  <c:v>0.28075757832202158</c:v>
                </c:pt>
                <c:pt idx="110">
                  <c:v>0.28564641246695804</c:v>
                </c:pt>
                <c:pt idx="111">
                  <c:v>0.28912735196458217</c:v>
                </c:pt>
                <c:pt idx="112">
                  <c:v>0.28188033896571124</c:v>
                </c:pt>
                <c:pt idx="113">
                  <c:v>0.2830526387563071</c:v>
                </c:pt>
                <c:pt idx="114">
                  <c:v>0.28667026074157748</c:v>
                </c:pt>
                <c:pt idx="115">
                  <c:v>0.28490089656830753</c:v>
                </c:pt>
                <c:pt idx="116">
                  <c:v>0.28488347376565515</c:v>
                </c:pt>
                <c:pt idx="117">
                  <c:v>0.29391283657849865</c:v>
                </c:pt>
                <c:pt idx="118">
                  <c:v>0.2997868142335518</c:v>
                </c:pt>
                <c:pt idx="119">
                  <c:v>0.29839075454924802</c:v>
                </c:pt>
                <c:pt idx="120">
                  <c:v>0.30144193139730979</c:v>
                </c:pt>
                <c:pt idx="121">
                  <c:v>0.30129086090114854</c:v>
                </c:pt>
                <c:pt idx="122">
                  <c:v>0.29967087510736462</c:v>
                </c:pt>
                <c:pt idx="123">
                  <c:v>0.3016126832077845</c:v>
                </c:pt>
                <c:pt idx="124">
                  <c:v>0.30020113088687339</c:v>
                </c:pt>
                <c:pt idx="125">
                  <c:v>0.29601066288637556</c:v>
                </c:pt>
                <c:pt idx="126">
                  <c:v>0.29275710958568274</c:v>
                </c:pt>
                <c:pt idx="127">
                  <c:v>0.2941733237420967</c:v>
                </c:pt>
                <c:pt idx="128">
                  <c:v>0.29726028439480512</c:v>
                </c:pt>
                <c:pt idx="129">
                  <c:v>0.29528218260612626</c:v>
                </c:pt>
                <c:pt idx="130">
                  <c:v>0.30135311626776817</c:v>
                </c:pt>
                <c:pt idx="131">
                  <c:v>0.30300277108981055</c:v>
                </c:pt>
                <c:pt idx="132">
                  <c:v>0.29999155904448382</c:v>
                </c:pt>
                <c:pt idx="133">
                  <c:v>0.29927983699118071</c:v>
                </c:pt>
                <c:pt idx="134">
                  <c:v>0.29702900536266491</c:v>
                </c:pt>
                <c:pt idx="135">
                  <c:v>0.2947889228460438</c:v>
                </c:pt>
                <c:pt idx="136">
                  <c:v>0.29676135364547535</c:v>
                </c:pt>
                <c:pt idx="137">
                  <c:v>0.2972728283486078</c:v>
                </c:pt>
                <c:pt idx="138">
                  <c:v>0.29864126963852344</c:v>
                </c:pt>
                <c:pt idx="139">
                  <c:v>0.29909540465565071</c:v>
                </c:pt>
                <c:pt idx="140">
                  <c:v>0.30009084733555402</c:v>
                </c:pt>
                <c:pt idx="141">
                  <c:v>0.29960340507442379</c:v>
                </c:pt>
                <c:pt idx="142">
                  <c:v>0.29558289885297184</c:v>
                </c:pt>
                <c:pt idx="143">
                  <c:v>0.29832828547740309</c:v>
                </c:pt>
                <c:pt idx="144">
                  <c:v>0.29211400510326896</c:v>
                </c:pt>
                <c:pt idx="145">
                  <c:v>0.28976660682226213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DA-B846-9980-71045713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337695"/>
        <c:axId val="404857663"/>
      </c:lineChart>
      <c:catAx>
        <c:axId val="668337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857663"/>
        <c:crosses val="autoZero"/>
        <c:auto val="1"/>
        <c:lblAlgn val="ctr"/>
        <c:lblOffset val="100"/>
        <c:noMultiLvlLbl val="0"/>
      </c:catAx>
      <c:valAx>
        <c:axId val="404857663"/>
        <c:scaling>
          <c:orientation val="minMax"/>
          <c:min val="0.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337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0</xdr:colOff>
      <xdr:row>2</xdr:row>
      <xdr:rowOff>0</xdr:rowOff>
    </xdr:from>
    <xdr:to>
      <xdr:col>96</xdr:col>
      <xdr:colOff>457200</xdr:colOff>
      <xdr:row>16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C5E76F-CD0C-B441-884B-3FDF8E9E7E0A}"/>
            </a:ext>
            <a:ext uri="{147F2762-F138-4A5C-976F-8EAC2B608ADB}">
              <a16:predDERef xmlns:a16="http://schemas.microsoft.com/office/drawing/2014/main" pred="{A33475E6-6188-EC48-B4E0-E478838AA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0</xdr:colOff>
      <xdr:row>2</xdr:row>
      <xdr:rowOff>0</xdr:rowOff>
    </xdr:from>
    <xdr:to>
      <xdr:col>109</xdr:col>
      <xdr:colOff>508000</xdr:colOff>
      <xdr:row>16</xdr:row>
      <xdr:rowOff>143933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20DB12-02FA-5A4A-974D-3D35DDA92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R2-%20Algorithm%20Comparisons%20-%20BsR%5eJ%20ERP%5eJ%20pOR1%5eJ%20RCt%5eJ%20and%20X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2 Runs Calculator"/>
      <sheetName val="Chart Comparisons"/>
      <sheetName val="RA pOR1 v pOR2"/>
      <sheetName val="pOR2 Algorithm Data as Calc. %"/>
      <sheetName val="pOR2 Algorithm Data as Face Val"/>
      <sheetName val="Algorithms Comparisons"/>
      <sheetName val="1SD Model"/>
      <sheetName val="2SD Model"/>
      <sheetName val="1954 Model"/>
      <sheetName val="Inferred Statistics"/>
      <sheetName val="Technical Notes"/>
      <sheetName val="Historical Trend Data"/>
    </sheetNames>
    <sheetDataSet>
      <sheetData sheetId="0"/>
      <sheetData sheetId="1"/>
      <sheetData sheetId="2"/>
      <sheetData sheetId="3">
        <row r="1">
          <cell r="CI1" t="str">
            <v>bEFT</v>
          </cell>
          <cell r="CJ1" t="str">
            <v>pEFT</v>
          </cell>
          <cell r="CU1" t="str">
            <v>TB/PA</v>
          </cell>
          <cell r="CV1" t="str">
            <v>OPS</v>
          </cell>
          <cell r="CW1" t="str">
            <v>Babip</v>
          </cell>
        </row>
        <row r="2">
          <cell r="CH2">
            <v>1876</v>
          </cell>
          <cell r="CI2">
            <v>0.46638858497307029</v>
          </cell>
          <cell r="CJ2">
            <v>0.52109330660929254</v>
          </cell>
          <cell r="CT2">
            <v>1876</v>
          </cell>
          <cell r="CU2">
            <v>0.31544214694236694</v>
          </cell>
          <cell r="CV2">
            <v>0.60191411049412014</v>
          </cell>
          <cell r="CW2">
            <v>0.26976208569168447</v>
          </cell>
        </row>
        <row r="3">
          <cell r="CH3">
            <v>1877</v>
          </cell>
          <cell r="CI3">
            <v>0.47457694107588183</v>
          </cell>
          <cell r="CJ3">
            <v>0.51596559644046458</v>
          </cell>
          <cell r="CT3">
            <v>1877</v>
          </cell>
          <cell r="CU3">
            <v>0.32943191550099915</v>
          </cell>
          <cell r="CV3">
            <v>0.630216821586561</v>
          </cell>
          <cell r="CW3">
            <v>0.28237820138396208</v>
          </cell>
        </row>
        <row r="4">
          <cell r="CH4">
            <v>1878</v>
          </cell>
          <cell r="CI4">
            <v>0.46394623159357218</v>
          </cell>
          <cell r="CJ4">
            <v>0.52262275648942469</v>
          </cell>
          <cell r="CT4">
            <v>1878</v>
          </cell>
          <cell r="CU4">
            <v>0.31075099942889778</v>
          </cell>
          <cell r="CV4">
            <v>0.60190792703036866</v>
          </cell>
          <cell r="CW4">
            <v>0.27775031867929501</v>
          </cell>
        </row>
        <row r="5">
          <cell r="CH5">
            <v>1879</v>
          </cell>
          <cell r="CI5">
            <v>0.47097765332677405</v>
          </cell>
          <cell r="CJ5">
            <v>0.51821954145212579</v>
          </cell>
          <cell r="CT5">
            <v>1879</v>
          </cell>
          <cell r="CU5">
            <v>0.32181810809714956</v>
          </cell>
          <cell r="CV5">
            <v>0.60128052904569462</v>
          </cell>
          <cell r="CW5">
            <v>0.2725420344738908</v>
          </cell>
        </row>
        <row r="6">
          <cell r="CH6">
            <v>1880</v>
          </cell>
          <cell r="CI6">
            <v>0.46720745489968551</v>
          </cell>
          <cell r="CJ6">
            <v>0.52058051410284412</v>
          </cell>
          <cell r="CT6">
            <v>1880</v>
          </cell>
          <cell r="CU6">
            <v>0.31021125354418755</v>
          </cell>
          <cell r="CV6">
            <v>0.59051923958554764</v>
          </cell>
          <cell r="CW6">
            <v>0.26242001270391896</v>
          </cell>
        </row>
        <row r="7">
          <cell r="CH7">
            <v>1881</v>
          </cell>
          <cell r="CI7">
            <v>0.477015002846854</v>
          </cell>
          <cell r="CJ7">
            <v>0.51443883405027591</v>
          </cell>
          <cell r="CT7">
            <v>1881</v>
          </cell>
          <cell r="CU7">
            <v>0.32439984258166077</v>
          </cell>
          <cell r="CV7">
            <v>0.62982257870368319</v>
          </cell>
          <cell r="CW7">
            <v>0.27550152206524442</v>
          </cell>
        </row>
        <row r="8">
          <cell r="CH8">
            <v>1882</v>
          </cell>
          <cell r="CI8">
            <v>0.47300346818076999</v>
          </cell>
          <cell r="CJ8">
            <v>0.51695093621603572</v>
          </cell>
          <cell r="CT8">
            <v>1882</v>
          </cell>
          <cell r="CU8">
            <v>0.31769796825102975</v>
          </cell>
          <cell r="CV8">
            <v>0.60708923563433337</v>
          </cell>
          <cell r="CW8">
            <v>0.25646544927751419</v>
          </cell>
        </row>
        <row r="9">
          <cell r="CH9">
            <v>1883</v>
          </cell>
          <cell r="CI9">
            <v>0.48259648819485323</v>
          </cell>
          <cell r="CJ9">
            <v>0.51094359778835119</v>
          </cell>
          <cell r="CT9">
            <v>1883</v>
          </cell>
          <cell r="CU9">
            <v>0.3320388025868391</v>
          </cell>
          <cell r="CV9">
            <v>0.63448274329898946</v>
          </cell>
          <cell r="CW9">
            <v>0.26494202124201188</v>
          </cell>
        </row>
        <row r="10">
          <cell r="CH10">
            <v>1884</v>
          </cell>
          <cell r="CI10">
            <v>0.47381798495159327</v>
          </cell>
          <cell r="CJ10">
            <v>0.51644086974164327</v>
          </cell>
          <cell r="CT10">
            <v>1884</v>
          </cell>
          <cell r="CU10">
            <v>0.31164416397186362</v>
          </cell>
          <cell r="CV10">
            <v>0.60405919277279918</v>
          </cell>
          <cell r="CW10">
            <v>0.24641631652478696</v>
          </cell>
        </row>
        <row r="11">
          <cell r="CH11">
            <v>1885</v>
          </cell>
          <cell r="CI11">
            <v>0.47189147615856891</v>
          </cell>
          <cell r="CJ11">
            <v>0.51764728756278988</v>
          </cell>
          <cell r="CT11">
            <v>1885</v>
          </cell>
          <cell r="CU11">
            <v>0.30631645341502972</v>
          </cell>
          <cell r="CV11">
            <v>0.6108433839517331</v>
          </cell>
          <cell r="CW11">
            <v>0.25147174119073235</v>
          </cell>
        </row>
        <row r="12">
          <cell r="CH12">
            <v>1886</v>
          </cell>
          <cell r="CI12">
            <v>0.47668281808603397</v>
          </cell>
          <cell r="CJ12">
            <v>0.51464685470235794</v>
          </cell>
          <cell r="CT12">
            <v>1886</v>
          </cell>
          <cell r="CU12">
            <v>0.3071709607818251</v>
          </cell>
          <cell r="CV12">
            <v>0.63179383732960659</v>
          </cell>
          <cell r="CW12">
            <v>0.25468510586901072</v>
          </cell>
        </row>
        <row r="13">
          <cell r="CH13">
            <v>1887</v>
          </cell>
          <cell r="CI13">
            <v>0.49862550634151254</v>
          </cell>
          <cell r="CJ13">
            <v>0.50090591033131338</v>
          </cell>
          <cell r="CT13">
            <v>1887</v>
          </cell>
          <cell r="CU13">
            <v>0.34263006843770699</v>
          </cell>
          <cell r="CV13">
            <v>0.70266533251208552</v>
          </cell>
          <cell r="CW13">
            <v>0.28499240576708146</v>
          </cell>
        </row>
        <row r="14">
          <cell r="CH14">
            <v>1888</v>
          </cell>
          <cell r="CI14">
            <v>0.46676750095076763</v>
          </cell>
          <cell r="CJ14">
            <v>0.52085602194707536</v>
          </cell>
          <cell r="CT14">
            <v>1888</v>
          </cell>
          <cell r="CU14">
            <v>0.29783923941227314</v>
          </cell>
          <cell r="CV14">
            <v>0.60845399558277213</v>
          </cell>
          <cell r="CW14">
            <v>0.2597511684468472</v>
          </cell>
        </row>
        <row r="15">
          <cell r="CH15">
            <v>1889</v>
          </cell>
          <cell r="CI15">
            <v>0.48996736033046517</v>
          </cell>
          <cell r="CJ15">
            <v>0.50632781221083722</v>
          </cell>
          <cell r="CT15">
            <v>1889</v>
          </cell>
          <cell r="CU15">
            <v>0.32348940900973355</v>
          </cell>
          <cell r="CV15">
            <v>0.68908760859721152</v>
          </cell>
          <cell r="CW15">
            <v>0.28344310411608586</v>
          </cell>
        </row>
        <row r="16">
          <cell r="CH16">
            <v>1890</v>
          </cell>
          <cell r="CI16">
            <v>0.48801745581860267</v>
          </cell>
          <cell r="CJ16">
            <v>0.50754888089277794</v>
          </cell>
          <cell r="CT16">
            <v>1890</v>
          </cell>
          <cell r="CU16">
            <v>0.31481276225160321</v>
          </cell>
          <cell r="CV16">
            <v>0.68547569361380067</v>
          </cell>
          <cell r="CW16">
            <v>0.26876148130544358</v>
          </cell>
        </row>
        <row r="17">
          <cell r="CH17">
            <v>1891</v>
          </cell>
          <cell r="CI17">
            <v>0.48161792508775197</v>
          </cell>
          <cell r="CJ17">
            <v>0.51155639331557545</v>
          </cell>
          <cell r="CT17">
            <v>1891</v>
          </cell>
          <cell r="CU17">
            <v>0.30725657591139827</v>
          </cell>
          <cell r="CV17">
            <v>0.67168377184013628</v>
          </cell>
          <cell r="CW17">
            <v>0.27269276867797987</v>
          </cell>
        </row>
        <row r="18">
          <cell r="CH18">
            <v>1892</v>
          </cell>
          <cell r="CI18">
            <v>0.47248294307131283</v>
          </cell>
          <cell r="CJ18">
            <v>0.51727689931087206</v>
          </cell>
          <cell r="CT18">
            <v>1892</v>
          </cell>
          <cell r="CU18">
            <v>0.29626849819443463</v>
          </cell>
          <cell r="CV18">
            <v>0.64218916008121618</v>
          </cell>
          <cell r="CW18">
            <v>0.26250886709086624</v>
          </cell>
        </row>
        <row r="19">
          <cell r="CH19">
            <v>1893</v>
          </cell>
          <cell r="CI19">
            <v>0.50203524147949985</v>
          </cell>
          <cell r="CJ19">
            <v>0.49877066690509464</v>
          </cell>
          <cell r="CT19">
            <v>1893</v>
          </cell>
          <cell r="CU19">
            <v>0.33894472361809047</v>
          </cell>
          <cell r="CV19">
            <v>0.73267686671794652</v>
          </cell>
          <cell r="CW19">
            <v>0.28804166452832908</v>
          </cell>
        </row>
        <row r="20">
          <cell r="CH20">
            <v>1894</v>
          </cell>
          <cell r="CI20">
            <v>0.530472159413931</v>
          </cell>
          <cell r="CJ20">
            <v>0.48096290776129791</v>
          </cell>
          <cell r="CT20">
            <v>1894</v>
          </cell>
          <cell r="CU20">
            <v>0.38415765662142476</v>
          </cell>
          <cell r="CV20">
            <v>0.81147153565774799</v>
          </cell>
          <cell r="CW20">
            <v>0.3177292960996918</v>
          </cell>
        </row>
        <row r="21">
          <cell r="CH21">
            <v>1895</v>
          </cell>
          <cell r="CI21">
            <v>0.51194356633929117</v>
          </cell>
          <cell r="CJ21">
            <v>0.49256587836125526</v>
          </cell>
          <cell r="CT21">
            <v>1895</v>
          </cell>
          <cell r="CU21">
            <v>0.35705409529202647</v>
          </cell>
          <cell r="CV21">
            <v>0.75830804656658313</v>
          </cell>
          <cell r="CW21">
            <v>0.30730387239899659</v>
          </cell>
        </row>
        <row r="22">
          <cell r="CH22">
            <v>1896</v>
          </cell>
          <cell r="CI22">
            <v>0.50340581607366153</v>
          </cell>
          <cell r="CJ22">
            <v>0.49791238604928195</v>
          </cell>
          <cell r="CT22">
            <v>1896</v>
          </cell>
          <cell r="CU22">
            <v>0.34599067973646153</v>
          </cell>
          <cell r="CV22">
            <v>0.73858428351103211</v>
          </cell>
          <cell r="CW22">
            <v>0.30159685569090389</v>
          </cell>
        </row>
        <row r="23">
          <cell r="CH23">
            <v>1897</v>
          </cell>
          <cell r="CI23">
            <v>0.50294241869226464</v>
          </cell>
          <cell r="CJ23">
            <v>0.4982025746335304</v>
          </cell>
          <cell r="CT23">
            <v>1897</v>
          </cell>
          <cell r="CU23">
            <v>0.34574535339486662</v>
          </cell>
          <cell r="CV23">
            <v>0.73709051607256826</v>
          </cell>
          <cell r="CW23">
            <v>0.30420921818303237</v>
          </cell>
        </row>
        <row r="24">
          <cell r="CH24">
            <v>1898</v>
          </cell>
          <cell r="CI24">
            <v>0.480853815740654</v>
          </cell>
          <cell r="CJ24">
            <v>0.51203489366656385</v>
          </cell>
          <cell r="CT24">
            <v>1898</v>
          </cell>
          <cell r="CU24">
            <v>0.3107312332056486</v>
          </cell>
          <cell r="CV24">
            <v>0.67800775414148329</v>
          </cell>
          <cell r="CW24">
            <v>0.28360926655692403</v>
          </cell>
        </row>
        <row r="25">
          <cell r="CH25">
            <v>1899</v>
          </cell>
          <cell r="CI25">
            <v>0.49108684072138409</v>
          </cell>
          <cell r="CJ25">
            <v>0.50562677149982727</v>
          </cell>
          <cell r="CT25">
            <v>1899</v>
          </cell>
          <cell r="CU25">
            <v>0.32878199268738573</v>
          </cell>
          <cell r="CV25">
            <v>0.70685625250637807</v>
          </cell>
          <cell r="CW25">
            <v>0.29366580077288335</v>
          </cell>
        </row>
        <row r="26">
          <cell r="CH26">
            <v>1900</v>
          </cell>
          <cell r="CI26">
            <v>0.4911027946758732</v>
          </cell>
          <cell r="CJ26">
            <v>0.50561678081871386</v>
          </cell>
          <cell r="CT26">
            <v>1900</v>
          </cell>
          <cell r="CU26">
            <v>0.32960791077383006</v>
          </cell>
          <cell r="CV26">
            <v>0.70244716168136123</v>
          </cell>
          <cell r="CW26">
            <v>0.29181944997749998</v>
          </cell>
        </row>
        <row r="27">
          <cell r="CH27">
            <v>1901</v>
          </cell>
          <cell r="CI27">
            <v>0.48656025125521307</v>
          </cell>
          <cell r="CJ27">
            <v>0.5084614111447523</v>
          </cell>
          <cell r="CT27">
            <v>1901</v>
          </cell>
          <cell r="CU27">
            <v>0.32500380923358219</v>
          </cell>
          <cell r="CV27">
            <v>0.68390031032223086</v>
          </cell>
          <cell r="CW27">
            <v>0.29157742694883942</v>
          </cell>
        </row>
        <row r="28">
          <cell r="CH28">
            <v>1902</v>
          </cell>
          <cell r="CI28">
            <v>0.47655920331544288</v>
          </cell>
          <cell r="CJ28">
            <v>0.51472426471093846</v>
          </cell>
          <cell r="CT28">
            <v>1902</v>
          </cell>
          <cell r="CU28">
            <v>0.30998308753089776</v>
          </cell>
          <cell r="CV28">
            <v>0.66236554635475609</v>
          </cell>
          <cell r="CW28">
            <v>0.28558797462054458</v>
          </cell>
        </row>
        <row r="29">
          <cell r="CH29">
            <v>1903</v>
          </cell>
          <cell r="CI29">
            <v>0.47759267461629551</v>
          </cell>
          <cell r="CJ29">
            <v>0.51407708458930756</v>
          </cell>
          <cell r="CT29">
            <v>1903</v>
          </cell>
          <cell r="CU29">
            <v>0.31158504601592674</v>
          </cell>
          <cell r="CV29">
            <v>0.66107642648680409</v>
          </cell>
          <cell r="CW29">
            <v>0.28627921820007596</v>
          </cell>
        </row>
        <row r="30">
          <cell r="CH30">
            <v>1904</v>
          </cell>
          <cell r="CI30">
            <v>0.46236406413141473</v>
          </cell>
          <cell r="CJ30">
            <v>0.52361354097444557</v>
          </cell>
          <cell r="CT30">
            <v>1904</v>
          </cell>
          <cell r="CU30">
            <v>0.2898796313505122</v>
          </cell>
          <cell r="CV30">
            <v>0.6195313731452079</v>
          </cell>
          <cell r="CW30">
            <v>0.27198857003893107</v>
          </cell>
        </row>
        <row r="31">
          <cell r="CH31">
            <v>1905</v>
          </cell>
          <cell r="CI31">
            <v>0.46295407114925324</v>
          </cell>
          <cell r="CJ31">
            <v>0.52324406693752501</v>
          </cell>
          <cell r="CT31">
            <v>1905</v>
          </cell>
          <cell r="CU31">
            <v>0.28779095109406327</v>
          </cell>
          <cell r="CV31">
            <v>0.62763173936693817</v>
          </cell>
          <cell r="CW31">
            <v>0.27464684559498842</v>
          </cell>
        </row>
        <row r="32">
          <cell r="CH32">
            <v>1906</v>
          </cell>
          <cell r="CI32">
            <v>0.45626911679074211</v>
          </cell>
          <cell r="CJ32">
            <v>0.5274303172681033</v>
          </cell>
          <cell r="CT32">
            <v>1906</v>
          </cell>
          <cell r="CU32">
            <v>0.27955520007109691</v>
          </cell>
          <cell r="CV32">
            <v>0.61793188590333425</v>
          </cell>
          <cell r="CW32">
            <v>0.27256399105937085</v>
          </cell>
        </row>
        <row r="33">
          <cell r="CH33">
            <v>1907</v>
          </cell>
          <cell r="CI33">
            <v>0.45330950680980397</v>
          </cell>
          <cell r="CJ33">
            <v>0.52928368343885501</v>
          </cell>
          <cell r="CT33">
            <v>1907</v>
          </cell>
          <cell r="CU33">
            <v>0.27503185419090354</v>
          </cell>
          <cell r="CV33">
            <v>0.61103322139834759</v>
          </cell>
          <cell r="CW33">
            <v>0.2702838211206538</v>
          </cell>
        </row>
        <row r="34">
          <cell r="CH34">
            <v>1908</v>
          </cell>
          <cell r="CI34">
            <v>0.44862605082083457</v>
          </cell>
          <cell r="CJ34">
            <v>0.53221655599573514</v>
          </cell>
          <cell r="CT34">
            <v>1908</v>
          </cell>
          <cell r="CU34">
            <v>0.27024503827693391</v>
          </cell>
          <cell r="CV34">
            <v>0.59916406163073466</v>
          </cell>
          <cell r="CW34">
            <v>0.26370275934171439</v>
          </cell>
        </row>
        <row r="35">
          <cell r="CH35">
            <v>1909</v>
          </cell>
          <cell r="CI35">
            <v>0.45351062421994298</v>
          </cell>
          <cell r="CJ35">
            <v>0.52915773974806435</v>
          </cell>
          <cell r="CT35">
            <v>1909</v>
          </cell>
          <cell r="CU35">
            <v>0.27409332648982754</v>
          </cell>
          <cell r="CV35">
            <v>0.61539426595318236</v>
          </cell>
          <cell r="CW35">
            <v>0.27071388310971767</v>
          </cell>
        </row>
        <row r="36">
          <cell r="CH36">
            <v>1910</v>
          </cell>
          <cell r="CI36">
            <v>0.46281718913132708</v>
          </cell>
          <cell r="CJ36">
            <v>0.52332978515818329</v>
          </cell>
          <cell r="CT36">
            <v>1910</v>
          </cell>
          <cell r="CU36">
            <v>0.28485901892622634</v>
          </cell>
          <cell r="CV36">
            <v>0.64108195728222317</v>
          </cell>
          <cell r="CW36">
            <v>0.27655864081092119</v>
          </cell>
        </row>
        <row r="37">
          <cell r="CH37">
            <v>1911</v>
          </cell>
          <cell r="CI37">
            <v>0.4811731889482303</v>
          </cell>
          <cell r="CJ37">
            <v>0.51183489586192776</v>
          </cell>
          <cell r="CT37">
            <v>1911</v>
          </cell>
          <cell r="CU37">
            <v>0.31164903269624644</v>
          </cell>
          <cell r="CV37">
            <v>0.69077581107722197</v>
          </cell>
          <cell r="CW37">
            <v>0.29476132552244499</v>
          </cell>
        </row>
        <row r="38">
          <cell r="CH38">
            <v>1912</v>
          </cell>
          <cell r="CI38">
            <v>0.4825482044756681</v>
          </cell>
          <cell r="CJ38">
            <v>0.51097383400606655</v>
          </cell>
          <cell r="CT38">
            <v>1912</v>
          </cell>
          <cell r="CU38">
            <v>0.3148996276163164</v>
          </cell>
          <cell r="CV38">
            <v>0.69244423724327531</v>
          </cell>
          <cell r="CW38">
            <v>0.29714942366411601</v>
          </cell>
        </row>
        <row r="39">
          <cell r="CH39">
            <v>1913</v>
          </cell>
          <cell r="CI39">
            <v>0.47575720815414813</v>
          </cell>
          <cell r="CJ39">
            <v>0.51522648990636066</v>
          </cell>
          <cell r="CT39">
            <v>1913</v>
          </cell>
          <cell r="CU39">
            <v>0.3046682245530134</v>
          </cell>
          <cell r="CV39">
            <v>0.66790730380074281</v>
          </cell>
          <cell r="CW39">
            <v>0.28505751960362541</v>
          </cell>
        </row>
        <row r="40">
          <cell r="CH40">
            <v>1914</v>
          </cell>
          <cell r="CI40">
            <v>0.47052590360088464</v>
          </cell>
          <cell r="CJ40">
            <v>0.51850243604465729</v>
          </cell>
          <cell r="CT40">
            <v>1914</v>
          </cell>
          <cell r="CU40">
            <v>0.29703624442545368</v>
          </cell>
          <cell r="CV40">
            <v>0.65601141738059521</v>
          </cell>
          <cell r="CW40">
            <v>0.2811833547747275</v>
          </cell>
        </row>
        <row r="41">
          <cell r="CH41">
            <v>1915</v>
          </cell>
          <cell r="CI41">
            <v>0.46706793885583092</v>
          </cell>
          <cell r="CJ41">
            <v>0.52066788180251489</v>
          </cell>
          <cell r="CT41">
            <v>1915</v>
          </cell>
          <cell r="CU41">
            <v>0.29196843116159171</v>
          </cell>
          <cell r="CV41">
            <v>0.64764287159351674</v>
          </cell>
          <cell r="CW41">
            <v>0.27549488952049839</v>
          </cell>
        </row>
        <row r="42">
          <cell r="CH42">
            <v>1916</v>
          </cell>
          <cell r="CI42">
            <v>0.46387994057523652</v>
          </cell>
          <cell r="CJ42">
            <v>0.52266426923319798</v>
          </cell>
          <cell r="CT42">
            <v>1916</v>
          </cell>
          <cell r="CU42">
            <v>0.2882751624252628</v>
          </cell>
          <cell r="CV42">
            <v>0.63589613008382551</v>
          </cell>
          <cell r="CW42">
            <v>0.27361770051026174</v>
          </cell>
        </row>
        <row r="43">
          <cell r="CH43">
            <v>1917</v>
          </cell>
          <cell r="CI43">
            <v>0.46150275348898856</v>
          </cell>
          <cell r="CJ43">
            <v>0.52415291069459891</v>
          </cell>
          <cell r="CT43">
            <v>1917</v>
          </cell>
          <cell r="CU43">
            <v>0.28643936291730426</v>
          </cell>
          <cell r="CV43">
            <v>0.63257406616593814</v>
          </cell>
          <cell r="CW43">
            <v>0.2716515196481068</v>
          </cell>
        </row>
        <row r="44">
          <cell r="CH44">
            <v>1918</v>
          </cell>
          <cell r="CI44">
            <v>0.46244985159962598</v>
          </cell>
          <cell r="CJ44">
            <v>0.52355981916904537</v>
          </cell>
          <cell r="CT44">
            <v>1918</v>
          </cell>
          <cell r="CU44">
            <v>0.28748784781523423</v>
          </cell>
          <cell r="CV44">
            <v>0.63912899537788026</v>
          </cell>
          <cell r="CW44">
            <v>0.27262211291491817</v>
          </cell>
        </row>
        <row r="45">
          <cell r="CH45">
            <v>1919</v>
          </cell>
          <cell r="CI45">
            <v>0.47503572470039424</v>
          </cell>
          <cell r="CJ45">
            <v>0.51567829708181856</v>
          </cell>
          <cell r="CT45">
            <v>1919</v>
          </cell>
          <cell r="CU45">
            <v>0.30901609124317636</v>
          </cell>
          <cell r="CV45">
            <v>0.66711621347570604</v>
          </cell>
          <cell r="CW45">
            <v>0.28166049415062822</v>
          </cell>
        </row>
        <row r="46">
          <cell r="CH46">
            <v>1920</v>
          </cell>
          <cell r="CI46">
            <v>0.48525415070272954</v>
          </cell>
          <cell r="CJ46">
            <v>0.509279317083428</v>
          </cell>
          <cell r="CT46">
            <v>1920</v>
          </cell>
          <cell r="CU46">
            <v>0.32304094181951964</v>
          </cell>
          <cell r="CV46">
            <v>0.69454926891820956</v>
          </cell>
          <cell r="CW46">
            <v>0.28554819466858727</v>
          </cell>
        </row>
        <row r="47">
          <cell r="CH47">
            <v>1921</v>
          </cell>
          <cell r="CI47">
            <v>0.50123749673422657</v>
          </cell>
          <cell r="CJ47">
            <v>0.49927023040613266</v>
          </cell>
          <cell r="CT47">
            <v>1921</v>
          </cell>
          <cell r="CU47">
            <v>0.34957618375549887</v>
          </cell>
          <cell r="CV47">
            <v>0.73461656578064261</v>
          </cell>
          <cell r="CW47">
            <v>0.29491621822379066</v>
          </cell>
        </row>
        <row r="48">
          <cell r="CH48">
            <v>1922</v>
          </cell>
          <cell r="CI48">
            <v>0.5042815418668759</v>
          </cell>
          <cell r="CJ48">
            <v>0.49736398927725717</v>
          </cell>
          <cell r="CT48">
            <v>1922</v>
          </cell>
          <cell r="CU48">
            <v>0.35294965614903884</v>
          </cell>
          <cell r="CV48">
            <v>0.74268066744813799</v>
          </cell>
          <cell r="CW48">
            <v>0.29431172983191772</v>
          </cell>
        </row>
        <row r="49">
          <cell r="CH49">
            <v>1923</v>
          </cell>
          <cell r="CI49">
            <v>0.50156557710401561</v>
          </cell>
          <cell r="CJ49">
            <v>0.4990647800047045</v>
          </cell>
          <cell r="CT49">
            <v>1923</v>
          </cell>
          <cell r="CU49">
            <v>0.34660406934576959</v>
          </cell>
          <cell r="CV49">
            <v>0.73418393435607276</v>
          </cell>
          <cell r="CW49">
            <v>0.29040813191093012</v>
          </cell>
        </row>
        <row r="50">
          <cell r="CH50">
            <v>1924</v>
          </cell>
          <cell r="CI50">
            <v>0.50040853483148517</v>
          </cell>
          <cell r="CJ50">
            <v>0.49978934270717174</v>
          </cell>
          <cell r="CT50">
            <v>1924</v>
          </cell>
          <cell r="CU50">
            <v>0.34457851352066066</v>
          </cell>
          <cell r="CV50">
            <v>0.72871506221254045</v>
          </cell>
          <cell r="CW50">
            <v>0.28930084539622064</v>
          </cell>
        </row>
        <row r="51">
          <cell r="CH51">
            <v>1925</v>
          </cell>
          <cell r="CI51">
            <v>0.51077148304846776</v>
          </cell>
          <cell r="CJ51">
            <v>0.49329986004617543</v>
          </cell>
          <cell r="CT51">
            <v>1925</v>
          </cell>
          <cell r="CU51">
            <v>0.3610560620073105</v>
          </cell>
          <cell r="CV51">
            <v>0.7536934857237545</v>
          </cell>
          <cell r="CW51">
            <v>0.29105181256420687</v>
          </cell>
        </row>
        <row r="52">
          <cell r="CH52">
            <v>1926</v>
          </cell>
          <cell r="CI52">
            <v>0.50117310996833053</v>
          </cell>
          <cell r="CJ52">
            <v>0.49931055066945251</v>
          </cell>
          <cell r="CT52">
            <v>1926</v>
          </cell>
          <cell r="CU52">
            <v>0.34232004994594267</v>
          </cell>
          <cell r="CV52">
            <v>0.73320858276979939</v>
          </cell>
          <cell r="CW52">
            <v>0.28633172481109331</v>
          </cell>
        </row>
        <row r="53">
          <cell r="CH53">
            <v>1927</v>
          </cell>
          <cell r="CI53">
            <v>0.50208094711236639</v>
          </cell>
          <cell r="CJ53">
            <v>0.49874204513590426</v>
          </cell>
          <cell r="CT53">
            <v>1927</v>
          </cell>
          <cell r="CU53">
            <v>0.34658444371031089</v>
          </cell>
          <cell r="CV53">
            <v>0.73357214575178775</v>
          </cell>
          <cell r="CW53">
            <v>0.28781181326067445</v>
          </cell>
        </row>
        <row r="54">
          <cell r="CH54">
            <v>1928</v>
          </cell>
          <cell r="CI54">
            <v>0.50408747276185317</v>
          </cell>
          <cell r="CJ54">
            <v>0.49748551918030326</v>
          </cell>
          <cell r="CT54">
            <v>1928</v>
          </cell>
          <cell r="CU54">
            <v>0.34990878832490557</v>
          </cell>
          <cell r="CV54">
            <v>0.73551673319992306</v>
          </cell>
          <cell r="CW54">
            <v>0.28794262823622691</v>
          </cell>
        </row>
        <row r="55">
          <cell r="CH55">
            <v>1929</v>
          </cell>
          <cell r="CI55">
            <v>0.51561571548353391</v>
          </cell>
          <cell r="CJ55">
            <v>0.49026630610621846</v>
          </cell>
          <cell r="CT55">
            <v>1929</v>
          </cell>
          <cell r="CU55">
            <v>0.36674996771767782</v>
          </cell>
          <cell r="CV55">
            <v>0.76625432545098504</v>
          </cell>
          <cell r="CW55">
            <v>0.29315400124387891</v>
          </cell>
        </row>
        <row r="56">
          <cell r="CH56">
            <v>1930</v>
          </cell>
          <cell r="CI56">
            <v>0.52142892560383447</v>
          </cell>
          <cell r="CJ56">
            <v>0.48662595921935514</v>
          </cell>
          <cell r="CT56">
            <v>1930</v>
          </cell>
          <cell r="CU56">
            <v>0.3792830363536796</v>
          </cell>
          <cell r="CV56">
            <v>0.77512892952460954</v>
          </cell>
          <cell r="CW56">
            <v>0.30046004190925563</v>
          </cell>
        </row>
        <row r="57">
          <cell r="CH57">
            <v>1931</v>
          </cell>
          <cell r="CI57">
            <v>0.50644565340598002</v>
          </cell>
          <cell r="CJ57">
            <v>0.49600877992800452</v>
          </cell>
          <cell r="CT57">
            <v>1931</v>
          </cell>
          <cell r="CU57">
            <v>0.35010538675495412</v>
          </cell>
          <cell r="CV57">
            <v>0.72517843413068062</v>
          </cell>
          <cell r="CW57">
            <v>0.29022180974475537</v>
          </cell>
        </row>
        <row r="58">
          <cell r="CH58">
            <v>1932</v>
          </cell>
          <cell r="CI58">
            <v>0.50638530498260725</v>
          </cell>
          <cell r="CJ58">
            <v>0.49604657130154933</v>
          </cell>
          <cell r="CT58">
            <v>1932</v>
          </cell>
          <cell r="CU58">
            <v>0.35239607929739925</v>
          </cell>
          <cell r="CV58">
            <v>0.72205759474643971</v>
          </cell>
          <cell r="CW58">
            <v>0.28328319693289383</v>
          </cell>
        </row>
        <row r="59">
          <cell r="CH59">
            <v>1933</v>
          </cell>
          <cell r="CI59">
            <v>0.49801049150843257</v>
          </cell>
          <cell r="CJ59">
            <v>0.50129104475560671</v>
          </cell>
          <cell r="CT59">
            <v>1933</v>
          </cell>
          <cell r="CU59">
            <v>0.33963572792657554</v>
          </cell>
          <cell r="CV59">
            <v>0.70404895086804931</v>
          </cell>
          <cell r="CW59">
            <v>0.28036359220697055</v>
          </cell>
        </row>
        <row r="60">
          <cell r="CH60">
            <v>1934</v>
          </cell>
          <cell r="CI60">
            <v>0.5073805189514653</v>
          </cell>
          <cell r="CJ60">
            <v>0.49542334867612881</v>
          </cell>
          <cell r="CT60">
            <v>1934</v>
          </cell>
          <cell r="CU60">
            <v>0.35306545970157666</v>
          </cell>
          <cell r="CV60">
            <v>0.73125082447238021</v>
          </cell>
          <cell r="CW60">
            <v>0.29087450123992392</v>
          </cell>
        </row>
        <row r="61">
          <cell r="CH61">
            <v>1935</v>
          </cell>
          <cell r="CI61">
            <v>0.51052297557890802</v>
          </cell>
          <cell r="CJ61">
            <v>0.49345548032730291</v>
          </cell>
          <cell r="CT61">
            <v>1935</v>
          </cell>
          <cell r="CU61">
            <v>0.35819694366579258</v>
          </cell>
          <cell r="CV61">
            <v>0.73957426162280471</v>
          </cell>
          <cell r="CW61">
            <v>0.28958413124575944</v>
          </cell>
        </row>
        <row r="62">
          <cell r="CH62">
            <v>1936</v>
          </cell>
          <cell r="CI62">
            <v>0.5137591669328182</v>
          </cell>
          <cell r="CJ62">
            <v>0.49142891344313655</v>
          </cell>
          <cell r="CT62">
            <v>1936</v>
          </cell>
          <cell r="CU62">
            <v>0.36123717352871487</v>
          </cell>
          <cell r="CV62">
            <v>0.7515849878778631</v>
          </cell>
          <cell r="CW62">
            <v>0.29520323630245193</v>
          </cell>
        </row>
        <row r="63">
          <cell r="CH63">
            <v>1937</v>
          </cell>
          <cell r="CI63">
            <v>0.51042055975750955</v>
          </cell>
          <cell r="CJ63">
            <v>0.49351961513558934</v>
          </cell>
          <cell r="CT63">
            <v>1937</v>
          </cell>
          <cell r="CU63">
            <v>0.35590051802608474</v>
          </cell>
          <cell r="CV63">
            <v>0.73821207026445546</v>
          </cell>
          <cell r="CW63">
            <v>0.28806858446253164</v>
          </cell>
        </row>
        <row r="64">
          <cell r="CH64">
            <v>1938</v>
          </cell>
          <cell r="CI64">
            <v>0.50814511246394178</v>
          </cell>
          <cell r="CJ64">
            <v>0.49494454513122699</v>
          </cell>
          <cell r="CT64">
            <v>1938</v>
          </cell>
          <cell r="CU64">
            <v>0.34977046976303988</v>
          </cell>
          <cell r="CV64">
            <v>0.73216127771331618</v>
          </cell>
          <cell r="CW64">
            <v>0.28219102537905871</v>
          </cell>
        </row>
        <row r="65">
          <cell r="CH65">
            <v>1939</v>
          </cell>
          <cell r="CI65">
            <v>0.50531461597369087</v>
          </cell>
          <cell r="CJ65">
            <v>0.49671705788637055</v>
          </cell>
          <cell r="CT65">
            <v>1939</v>
          </cell>
          <cell r="CU65">
            <v>0.34804006295086737</v>
          </cell>
          <cell r="CV65">
            <v>0.73177747916000069</v>
          </cell>
          <cell r="CW65">
            <v>0.28455455642657507</v>
          </cell>
        </row>
        <row r="66">
          <cell r="CH66">
            <v>1940</v>
          </cell>
          <cell r="CI66">
            <v>0.50604388245422416</v>
          </cell>
          <cell r="CJ66">
            <v>0.49626037682596436</v>
          </cell>
          <cell r="CT66">
            <v>1940</v>
          </cell>
          <cell r="CU66">
            <v>0.34760601301323762</v>
          </cell>
          <cell r="CV66">
            <v>0.71978433488525173</v>
          </cell>
          <cell r="CW66">
            <v>0.2776633321583471</v>
          </cell>
        </row>
        <row r="67">
          <cell r="CH67">
            <v>1941</v>
          </cell>
          <cell r="CI67">
            <v>0.49693519069933373</v>
          </cell>
          <cell r="CJ67">
            <v>0.50196441934070457</v>
          </cell>
          <cell r="CT67">
            <v>1941</v>
          </cell>
          <cell r="CU67">
            <v>0.33106074342701725</v>
          </cell>
          <cell r="CV67">
            <v>0.70004034411700089</v>
          </cell>
          <cell r="CW67">
            <v>0.27247591937283033</v>
          </cell>
        </row>
        <row r="68">
          <cell r="CH68">
            <v>1942</v>
          </cell>
          <cell r="CI68">
            <v>0.48452081807183101</v>
          </cell>
          <cell r="CJ68">
            <v>0.50973854444742861</v>
          </cell>
          <cell r="CT68">
            <v>1942</v>
          </cell>
          <cell r="CU68">
            <v>0.31059744278108931</v>
          </cell>
          <cell r="CV68">
            <v>0.66798845404860308</v>
          </cell>
          <cell r="CW68">
            <v>0.26406498017690028</v>
          </cell>
        </row>
        <row r="69">
          <cell r="CH69">
            <v>1943</v>
          </cell>
          <cell r="CI69">
            <v>0.48248697640345006</v>
          </cell>
          <cell r="CJ69">
            <v>0.51101217623307627</v>
          </cell>
          <cell r="CT69">
            <v>1943</v>
          </cell>
          <cell r="CU69">
            <v>0.30875374679938128</v>
          </cell>
          <cell r="CV69">
            <v>0.66798590968342686</v>
          </cell>
          <cell r="CW69">
            <v>0.26866237992167846</v>
          </cell>
        </row>
        <row r="70">
          <cell r="CH70">
            <v>1944</v>
          </cell>
          <cell r="CI70">
            <v>0.48804377967450674</v>
          </cell>
          <cell r="CJ70">
            <v>0.50753239637477354</v>
          </cell>
          <cell r="CT70">
            <v>1944</v>
          </cell>
          <cell r="CU70">
            <v>0.3209155369411073</v>
          </cell>
          <cell r="CV70">
            <v>0.68088274503040469</v>
          </cell>
          <cell r="CW70">
            <v>0.27334405448375654</v>
          </cell>
        </row>
        <row r="71">
          <cell r="CH71">
            <v>1945</v>
          </cell>
          <cell r="CI71">
            <v>0.48693992275290854</v>
          </cell>
          <cell r="CJ71">
            <v>0.50822365336100384</v>
          </cell>
          <cell r="CT71">
            <v>1945</v>
          </cell>
          <cell r="CU71">
            <v>0.31645754038352969</v>
          </cell>
          <cell r="CV71">
            <v>0.68117385235362415</v>
          </cell>
          <cell r="CW71">
            <v>0.27280264434775348</v>
          </cell>
        </row>
        <row r="72">
          <cell r="CH72">
            <v>1946</v>
          </cell>
          <cell r="CI72">
            <v>0.48830487801091266</v>
          </cell>
          <cell r="CJ72">
            <v>0.50736889144437691</v>
          </cell>
          <cell r="CT72">
            <v>1946</v>
          </cell>
          <cell r="CU72">
            <v>0.31777000358808755</v>
          </cell>
          <cell r="CV72">
            <v>0.68303654978854611</v>
          </cell>
          <cell r="CW72">
            <v>0.27105957944799131</v>
          </cell>
        </row>
        <row r="73">
          <cell r="CH73">
            <v>1947</v>
          </cell>
          <cell r="CI73">
            <v>0.49836495309815504</v>
          </cell>
          <cell r="CJ73">
            <v>0.50106907391368705</v>
          </cell>
          <cell r="CT73">
            <v>1947</v>
          </cell>
          <cell r="CU73">
            <v>0.33245480925378695</v>
          </cell>
          <cell r="CV73">
            <v>0.70900943853748677</v>
          </cell>
          <cell r="CW73">
            <v>0.2718137806670945</v>
          </cell>
        </row>
        <row r="74">
          <cell r="CH74">
            <v>1948</v>
          </cell>
          <cell r="CI74">
            <v>0.50076956415346874</v>
          </cell>
          <cell r="CJ74">
            <v>0.49956325902171195</v>
          </cell>
          <cell r="CT74">
            <v>1948</v>
          </cell>
          <cell r="CU74">
            <v>0.33422036823935558</v>
          </cell>
          <cell r="CV74">
            <v>0.71618539215839383</v>
          </cell>
          <cell r="CW74">
            <v>0.27353451824992436</v>
          </cell>
        </row>
        <row r="75">
          <cell r="CH75">
            <v>1949</v>
          </cell>
          <cell r="CI75">
            <v>0.50291978125318548</v>
          </cell>
          <cell r="CJ75">
            <v>0.49821675064457621</v>
          </cell>
          <cell r="CT75">
            <v>1949</v>
          </cell>
          <cell r="CU75">
            <v>0.33671391163390002</v>
          </cell>
          <cell r="CV75">
            <v>0.72472688693078036</v>
          </cell>
          <cell r="CW75">
            <v>0.27453836883890126</v>
          </cell>
        </row>
        <row r="76">
          <cell r="CH76">
            <v>1950</v>
          </cell>
          <cell r="CI76">
            <v>0.5127650581677905</v>
          </cell>
          <cell r="CJ76">
            <v>0.49205144396811024</v>
          </cell>
          <cell r="CT76">
            <v>1950</v>
          </cell>
          <cell r="CU76">
            <v>0.35314721548633132</v>
          </cell>
          <cell r="CV76">
            <v>0.74542441516436164</v>
          </cell>
          <cell r="CW76">
            <v>0.27736704637499793</v>
          </cell>
        </row>
        <row r="77">
          <cell r="CH77">
            <v>1951</v>
          </cell>
          <cell r="CI77">
            <v>0.50404063790019482</v>
          </cell>
          <cell r="CJ77">
            <v>0.49751484809484542</v>
          </cell>
          <cell r="CT77">
            <v>1951</v>
          </cell>
          <cell r="CU77">
            <v>0.34145833550254578</v>
          </cell>
          <cell r="CV77">
            <v>0.71956579845656488</v>
          </cell>
          <cell r="CW77">
            <v>0.27265367128028317</v>
          </cell>
        </row>
        <row r="78">
          <cell r="CH78">
            <v>1952</v>
          </cell>
          <cell r="CI78">
            <v>0.49444013477391269</v>
          </cell>
          <cell r="CJ78">
            <v>0.5035268725950498</v>
          </cell>
          <cell r="CT78">
            <v>1952</v>
          </cell>
          <cell r="CU78">
            <v>0.32807228407557354</v>
          </cell>
          <cell r="CV78">
            <v>0.6935626716401937</v>
          </cell>
          <cell r="CW78">
            <v>0.26847376336055573</v>
          </cell>
        </row>
        <row r="79">
          <cell r="CH79">
            <v>1953</v>
          </cell>
          <cell r="CI79">
            <v>0.50883146337001872</v>
          </cell>
          <cell r="CJ79">
            <v>0.49451473865037948</v>
          </cell>
          <cell r="CT79">
            <v>1953</v>
          </cell>
          <cell r="CU79">
            <v>0.35378297399794667</v>
          </cell>
          <cell r="CV79">
            <v>0.73050612384298619</v>
          </cell>
          <cell r="CW79">
            <v>0.27745357287116967</v>
          </cell>
        </row>
        <row r="80">
          <cell r="CH80">
            <v>1954</v>
          </cell>
          <cell r="CI80">
            <v>0.50396333704975282</v>
          </cell>
          <cell r="CJ80">
            <v>0.49756325541273611</v>
          </cell>
          <cell r="CT80">
            <v>1954</v>
          </cell>
          <cell r="CU80">
            <v>0.34264790500601561</v>
          </cell>
          <cell r="CV80">
            <v>0.72331954841459645</v>
          </cell>
          <cell r="CW80">
            <v>0.27516223701070558</v>
          </cell>
        </row>
        <row r="81">
          <cell r="CH81">
            <v>1955</v>
          </cell>
          <cell r="CI81">
            <v>0.50637007769148157</v>
          </cell>
          <cell r="CJ81">
            <v>0.49605610693172575</v>
          </cell>
          <cell r="CT81">
            <v>1955</v>
          </cell>
          <cell r="CU81">
            <v>0.34646986418103587</v>
          </cell>
          <cell r="CV81">
            <v>0.726044171938239</v>
          </cell>
          <cell r="CW81">
            <v>0.27204602862756105</v>
          </cell>
        </row>
        <row r="82">
          <cell r="CH82">
            <v>1956</v>
          </cell>
          <cell r="CI82">
            <v>0.50786400474976801</v>
          </cell>
          <cell r="CJ82">
            <v>0.49512058032881812</v>
          </cell>
          <cell r="CT82">
            <v>1956</v>
          </cell>
          <cell r="CU82">
            <v>0.3497958369634816</v>
          </cell>
          <cell r="CV82">
            <v>0.7286539148239678</v>
          </cell>
          <cell r="CW82">
            <v>0.27381508040904656</v>
          </cell>
        </row>
        <row r="83">
          <cell r="CH83">
            <v>1957</v>
          </cell>
          <cell r="CI83">
            <v>0.50438378455612631</v>
          </cell>
          <cell r="CJ83">
            <v>0.49729996288773848</v>
          </cell>
          <cell r="CT83">
            <v>1957</v>
          </cell>
          <cell r="CU83">
            <v>0.34804342814026118</v>
          </cell>
          <cell r="CV83">
            <v>0.71514168457321869</v>
          </cell>
          <cell r="CW83">
            <v>0.27523025671173817</v>
          </cell>
        </row>
        <row r="84">
          <cell r="CH84">
            <v>1958</v>
          </cell>
          <cell r="CI84">
            <v>0.50615815645164663</v>
          </cell>
          <cell r="CJ84">
            <v>0.49618881619385957</v>
          </cell>
          <cell r="CT84">
            <v>1958</v>
          </cell>
          <cell r="CU84">
            <v>0.35088669427630881</v>
          </cell>
          <cell r="CV84">
            <v>0.71907855986959013</v>
          </cell>
          <cell r="CW84">
            <v>0.27684769876867699</v>
          </cell>
        </row>
        <row r="85">
          <cell r="CH85">
            <v>1959</v>
          </cell>
          <cell r="CI85">
            <v>0.50533079749134679</v>
          </cell>
          <cell r="CJ85">
            <v>0.49670692470071154</v>
          </cell>
          <cell r="CT85">
            <v>1959</v>
          </cell>
          <cell r="CU85">
            <v>0.34874468377006446</v>
          </cell>
          <cell r="CV85">
            <v>0.71595614373803951</v>
          </cell>
          <cell r="CW85">
            <v>0.27672147995889002</v>
          </cell>
        </row>
        <row r="86">
          <cell r="CH86">
            <v>1960</v>
          </cell>
          <cell r="CI86">
            <v>0.50264650884908413</v>
          </cell>
          <cell r="CJ86">
            <v>0.49838787921638944</v>
          </cell>
          <cell r="CT86">
            <v>1960</v>
          </cell>
          <cell r="CU86">
            <v>0.34357795262303037</v>
          </cell>
          <cell r="CV86">
            <v>0.71160307145209589</v>
          </cell>
          <cell r="CW86">
            <v>0.27673695225262673</v>
          </cell>
        </row>
        <row r="87">
          <cell r="CH87">
            <v>1961</v>
          </cell>
          <cell r="CI87">
            <v>0.50873212781533794</v>
          </cell>
          <cell r="CJ87">
            <v>0.49457694453486561</v>
          </cell>
          <cell r="CT87">
            <v>1961</v>
          </cell>
          <cell r="CU87">
            <v>0.35348060551312582</v>
          </cell>
          <cell r="CV87">
            <v>0.7274771435790669</v>
          </cell>
          <cell r="CW87">
            <v>0.2787957461680563</v>
          </cell>
        </row>
        <row r="88">
          <cell r="CH88">
            <v>1962</v>
          </cell>
          <cell r="CI88">
            <v>0.50554010861169763</v>
          </cell>
          <cell r="CJ88">
            <v>0.49657584994690301</v>
          </cell>
          <cell r="CT88">
            <v>1962</v>
          </cell>
          <cell r="CU88">
            <v>0.34953241019466186</v>
          </cell>
          <cell r="CV88">
            <v>0.71946331892116822</v>
          </cell>
          <cell r="CW88">
            <v>0.28054437921860914</v>
          </cell>
        </row>
        <row r="89">
          <cell r="CH89">
            <v>1963</v>
          </cell>
          <cell r="CI89">
            <v>0.49363490553981559</v>
          </cell>
          <cell r="CJ89">
            <v>0.50403112303067754</v>
          </cell>
          <cell r="CT89">
            <v>1963</v>
          </cell>
          <cell r="CU89">
            <v>0.33368198272551214</v>
          </cell>
          <cell r="CV89">
            <v>0.68080317210970787</v>
          </cell>
          <cell r="CW89">
            <v>0.27314658945525555</v>
          </cell>
        </row>
        <row r="90">
          <cell r="CH90">
            <v>1964</v>
          </cell>
          <cell r="CI90">
            <v>0.49670624535059588</v>
          </cell>
          <cell r="CJ90">
            <v>0.50210778943576273</v>
          </cell>
          <cell r="CT90">
            <v>1964</v>
          </cell>
          <cell r="CU90">
            <v>0.33936265344280953</v>
          </cell>
          <cell r="CV90">
            <v>0.6904851304746884</v>
          </cell>
          <cell r="CW90">
            <v>0.27913570700108709</v>
          </cell>
        </row>
        <row r="91">
          <cell r="CH91">
            <v>1965</v>
          </cell>
          <cell r="CI91">
            <v>0.49389125172724962</v>
          </cell>
          <cell r="CJ91">
            <v>0.50387059398973899</v>
          </cell>
          <cell r="CT91">
            <v>1965</v>
          </cell>
          <cell r="CU91">
            <v>0.33222832195741769</v>
          </cell>
          <cell r="CV91">
            <v>0.68266256696144079</v>
          </cell>
          <cell r="CW91">
            <v>0.27406729694012399</v>
          </cell>
        </row>
        <row r="92">
          <cell r="CH92">
            <v>1966</v>
          </cell>
          <cell r="CI92">
            <v>0.49572966762159681</v>
          </cell>
          <cell r="CJ92">
            <v>0.50271934168004262</v>
          </cell>
          <cell r="CT92">
            <v>1966</v>
          </cell>
          <cell r="CU92">
            <v>0.33849617511482871</v>
          </cell>
          <cell r="CV92">
            <v>0.685926511302825</v>
          </cell>
          <cell r="CW92">
            <v>0.27592740889455342</v>
          </cell>
        </row>
        <row r="93">
          <cell r="CH93">
            <v>1967</v>
          </cell>
          <cell r="CI93">
            <v>0.48630740237399267</v>
          </cell>
          <cell r="CJ93">
            <v>0.50861975010352867</v>
          </cell>
          <cell r="CT93">
            <v>1967</v>
          </cell>
          <cell r="CU93">
            <v>0.32026621149206452</v>
          </cell>
          <cell r="CV93">
            <v>0.66379038351794661</v>
          </cell>
          <cell r="CW93">
            <v>0.27388332898867745</v>
          </cell>
        </row>
        <row r="94">
          <cell r="CH94">
            <v>1968</v>
          </cell>
          <cell r="CI94">
            <v>0.47677414581874861</v>
          </cell>
          <cell r="CJ94">
            <v>0.51458966347400192</v>
          </cell>
          <cell r="CT94">
            <v>1968</v>
          </cell>
          <cell r="CU94">
            <v>0.30586015409697681</v>
          </cell>
          <cell r="CV94">
            <v>0.6389978059075081</v>
          </cell>
          <cell r="CW94">
            <v>0.26876480388045831</v>
          </cell>
        </row>
        <row r="95">
          <cell r="CH95">
            <v>1969</v>
          </cell>
          <cell r="CI95">
            <v>0.49318341114600062</v>
          </cell>
          <cell r="CJ95">
            <v>0.50431385772922577</v>
          </cell>
          <cell r="CT95">
            <v>1969</v>
          </cell>
          <cell r="CU95">
            <v>0.32706982518402572</v>
          </cell>
          <cell r="CV95">
            <v>0.68929255784771948</v>
          </cell>
          <cell r="CW95">
            <v>0.27635565477586321</v>
          </cell>
        </row>
        <row r="96">
          <cell r="CH96">
            <v>1970</v>
          </cell>
          <cell r="CI96">
            <v>0.50184155824333831</v>
          </cell>
          <cell r="CJ96">
            <v>0.49889195516944551</v>
          </cell>
          <cell r="CT96">
            <v>1970</v>
          </cell>
          <cell r="CU96">
            <v>0.34103372772744622</v>
          </cell>
          <cell r="CV96">
            <v>0.7111793310588046</v>
          </cell>
          <cell r="CW96">
            <v>0.28069358129827537</v>
          </cell>
        </row>
        <row r="97">
          <cell r="CH97">
            <v>1971</v>
          </cell>
          <cell r="CI97">
            <v>0.49050773526907787</v>
          </cell>
          <cell r="CJ97">
            <v>0.50598941876129588</v>
          </cell>
          <cell r="CT97">
            <v>1971</v>
          </cell>
          <cell r="CU97">
            <v>0.32500425995978599</v>
          </cell>
          <cell r="CV97">
            <v>0.68208784869075101</v>
          </cell>
          <cell r="CW97">
            <v>0.27558674985145576</v>
          </cell>
        </row>
        <row r="98">
          <cell r="CH98">
            <v>1972</v>
          </cell>
          <cell r="CI98">
            <v>0.48460466076172293</v>
          </cell>
          <cell r="CJ98">
            <v>0.50968604050058719</v>
          </cell>
          <cell r="CT98">
            <v>1972</v>
          </cell>
          <cell r="CU98">
            <v>0.31562779067690661</v>
          </cell>
          <cell r="CV98">
            <v>0.66445823252591496</v>
          </cell>
          <cell r="CW98">
            <v>0.27230404356864696</v>
          </cell>
        </row>
        <row r="99">
          <cell r="CH99">
            <v>1973</v>
          </cell>
          <cell r="CI99">
            <v>0.49830997402873745</v>
          </cell>
          <cell r="CJ99">
            <v>0.50110350289183414</v>
          </cell>
          <cell r="CT99">
            <v>1973</v>
          </cell>
          <cell r="CU99">
            <v>0.33683927551329007</v>
          </cell>
          <cell r="CV99">
            <v>0.70376587058452089</v>
          </cell>
          <cell r="CW99">
            <v>0.28120678360870516</v>
          </cell>
        </row>
        <row r="100">
          <cell r="CH100">
            <v>1974</v>
          </cell>
          <cell r="CI100">
            <v>0.49294811561303925</v>
          </cell>
          <cell r="CJ100">
            <v>0.50446120443494968</v>
          </cell>
          <cell r="CT100">
            <v>1974</v>
          </cell>
          <cell r="CU100">
            <v>0.32794109743644867</v>
          </cell>
          <cell r="CV100">
            <v>0.69341895437218148</v>
          </cell>
          <cell r="CW100">
            <v>0.28161415623651276</v>
          </cell>
        </row>
        <row r="101">
          <cell r="CH101">
            <v>1975</v>
          </cell>
          <cell r="CI101">
            <v>0.49588521480555503</v>
          </cell>
          <cell r="CJ101">
            <v>0.50262193496410357</v>
          </cell>
          <cell r="CT101">
            <v>1975</v>
          </cell>
          <cell r="CU101">
            <v>0.33086399816986606</v>
          </cell>
          <cell r="CV101">
            <v>0.70134784149415319</v>
          </cell>
          <cell r="CW101">
            <v>0.28182706046191969</v>
          </cell>
        </row>
        <row r="102">
          <cell r="CH102">
            <v>1976</v>
          </cell>
          <cell r="CI102">
            <v>0.4885272124505618</v>
          </cell>
          <cell r="CJ102">
            <v>0.50722966123104052</v>
          </cell>
          <cell r="CT102">
            <v>1976</v>
          </cell>
          <cell r="CU102">
            <v>0.32163980406902298</v>
          </cell>
          <cell r="CV102">
            <v>0.6811119201896999</v>
          </cell>
          <cell r="CW102">
            <v>0.28070850637261924</v>
          </cell>
        </row>
        <row r="103">
          <cell r="CH103">
            <v>1977</v>
          </cell>
          <cell r="CI103">
            <v>0.50978620724073975</v>
          </cell>
          <cell r="CJ103">
            <v>0.49391685919899109</v>
          </cell>
          <cell r="CT103">
            <v>1977</v>
          </cell>
          <cell r="CU103">
            <v>0.357481104570187</v>
          </cell>
          <cell r="CV103">
            <v>0.73027364113912219</v>
          </cell>
          <cell r="CW103">
            <v>0.28699098798397865</v>
          </cell>
        </row>
        <row r="104">
          <cell r="CH104">
            <v>1978</v>
          </cell>
          <cell r="CI104">
            <v>0.49817656721491627</v>
          </cell>
          <cell r="CJ104">
            <v>0.50118704487110732</v>
          </cell>
          <cell r="CT104">
            <v>1978</v>
          </cell>
          <cell r="CU104">
            <v>0.33671290014573596</v>
          </cell>
          <cell r="CV104">
            <v>0.70212449018743639</v>
          </cell>
          <cell r="CW104">
            <v>0.28000367196040959</v>
          </cell>
        </row>
        <row r="105">
          <cell r="CH105">
            <v>1979</v>
          </cell>
          <cell r="CI105">
            <v>0.50784172760330148</v>
          </cell>
          <cell r="CJ105">
            <v>0.49513453071752056</v>
          </cell>
          <cell r="CT105">
            <v>1979</v>
          </cell>
          <cell r="CU105">
            <v>0.35389517265460352</v>
          </cell>
          <cell r="CV105">
            <v>0.72731535237586598</v>
          </cell>
          <cell r="CW105">
            <v>0.28579717833518459</v>
          </cell>
        </row>
        <row r="106">
          <cell r="CH106">
            <v>1980</v>
          </cell>
          <cell r="CI106">
            <v>0.50257550183499744</v>
          </cell>
          <cell r="CJ106">
            <v>0.49843234520976093</v>
          </cell>
          <cell r="CT106">
            <v>1980</v>
          </cell>
          <cell r="CU106">
            <v>0.34676508901432912</v>
          </cell>
          <cell r="CV106">
            <v>0.71414294909895459</v>
          </cell>
          <cell r="CW106">
            <v>0.28698314464173152</v>
          </cell>
        </row>
        <row r="107">
          <cell r="CH107">
            <v>1981</v>
          </cell>
          <cell r="CI107">
            <v>0.49315559782977575</v>
          </cell>
          <cell r="CJ107">
            <v>0.50433127497667363</v>
          </cell>
          <cell r="CT107">
            <v>1981</v>
          </cell>
          <cell r="CU107">
            <v>0.32880670872209422</v>
          </cell>
          <cell r="CV107">
            <v>0.6886499962041881</v>
          </cell>
          <cell r="CW107">
            <v>0.27873140835596305</v>
          </cell>
        </row>
        <row r="108">
          <cell r="CH108">
            <v>1982</v>
          </cell>
          <cell r="CI108">
            <v>0.50355533470492853</v>
          </cell>
          <cell r="CJ108">
            <v>0.49781875453199681</v>
          </cell>
          <cell r="CT108">
            <v>1982</v>
          </cell>
          <cell r="CU108">
            <v>0.34780017876651109</v>
          </cell>
          <cell r="CV108">
            <v>0.71271470396177583</v>
          </cell>
          <cell r="CW108">
            <v>0.2837790842096547</v>
          </cell>
        </row>
        <row r="109">
          <cell r="CH109">
            <v>1983</v>
          </cell>
          <cell r="CI109">
            <v>0.50442766904064618</v>
          </cell>
          <cell r="CJ109">
            <v>0.49727248155757864</v>
          </cell>
          <cell r="CT109">
            <v>1983</v>
          </cell>
          <cell r="CU109">
            <v>0.34788158017619775</v>
          </cell>
          <cell r="CV109">
            <v>0.71422933898095575</v>
          </cell>
          <cell r="CW109">
            <v>0.28504637785217529</v>
          </cell>
        </row>
        <row r="110">
          <cell r="CH110">
            <v>1984</v>
          </cell>
          <cell r="CI110">
            <v>0.5016710258720487</v>
          </cell>
          <cell r="CJ110">
            <v>0.49899874590538768</v>
          </cell>
          <cell r="CT110">
            <v>1984</v>
          </cell>
          <cell r="CU110">
            <v>0.34464332424049926</v>
          </cell>
          <cell r="CV110">
            <v>0.70761487487900376</v>
          </cell>
          <cell r="CW110">
            <v>0.28589022847424111</v>
          </cell>
        </row>
        <row r="111">
          <cell r="CH111">
            <v>1985</v>
          </cell>
          <cell r="CI111">
            <v>0.50577926394598682</v>
          </cell>
          <cell r="CJ111">
            <v>0.49642608615742362</v>
          </cell>
          <cell r="CT111">
            <v>1985</v>
          </cell>
          <cell r="CU111">
            <v>0.34890843313373254</v>
          </cell>
          <cell r="CV111">
            <v>0.71419465960810524</v>
          </cell>
          <cell r="CW111">
            <v>0.28075757832202158</v>
          </cell>
        </row>
        <row r="112">
          <cell r="CH112">
            <v>1986</v>
          </cell>
          <cell r="CI112">
            <v>0.50759881957154451</v>
          </cell>
          <cell r="CJ112">
            <v>0.49528664452020466</v>
          </cell>
          <cell r="CT112">
            <v>1986</v>
          </cell>
          <cell r="CU112">
            <v>0.35149013415559066</v>
          </cell>
          <cell r="CV112">
            <v>0.7209704847933458</v>
          </cell>
          <cell r="CW112">
            <v>0.28564641246695804</v>
          </cell>
        </row>
        <row r="113">
          <cell r="CH113">
            <v>1987</v>
          </cell>
          <cell r="CI113">
            <v>0.51807313868902594</v>
          </cell>
          <cell r="CJ113">
            <v>0.48872741920368279</v>
          </cell>
          <cell r="CT113">
            <v>1987</v>
          </cell>
          <cell r="CU113">
            <v>0.36964711404256373</v>
          </cell>
          <cell r="CV113">
            <v>0.74651389988825434</v>
          </cell>
          <cell r="CW113">
            <v>0.28912735196458217</v>
          </cell>
        </row>
        <row r="114">
          <cell r="CH114">
            <v>1988</v>
          </cell>
          <cell r="CI114">
            <v>0.49822737411476586</v>
          </cell>
          <cell r="CJ114">
            <v>0.50115522858787109</v>
          </cell>
          <cell r="CT114">
            <v>1988</v>
          </cell>
          <cell r="CU114">
            <v>0.33787175304304179</v>
          </cell>
          <cell r="CV114">
            <v>0.69562744940921606</v>
          </cell>
          <cell r="CW114">
            <v>0.28188033896571124</v>
          </cell>
        </row>
        <row r="115">
          <cell r="CH115">
            <v>1989</v>
          </cell>
          <cell r="CI115">
            <v>0.49701660988775132</v>
          </cell>
          <cell r="CJ115">
            <v>0.50191343303830815</v>
          </cell>
          <cell r="CT115">
            <v>1989</v>
          </cell>
          <cell r="CU115">
            <v>0.33483718982959765</v>
          </cell>
          <cell r="CV115">
            <v>0.69479343337315314</v>
          </cell>
          <cell r="CW115">
            <v>0.2830526387563071</v>
          </cell>
        </row>
        <row r="116">
          <cell r="CH116">
            <v>1990</v>
          </cell>
          <cell r="CI116">
            <v>0.50247381944164704</v>
          </cell>
          <cell r="CJ116">
            <v>0.49849602073093108</v>
          </cell>
          <cell r="CT116">
            <v>1990</v>
          </cell>
          <cell r="CU116">
            <v>0.34322213628084536</v>
          </cell>
          <cell r="CV116">
            <v>0.71002327863795134</v>
          </cell>
          <cell r="CW116">
            <v>0.28667026074157748</v>
          </cell>
        </row>
        <row r="117">
          <cell r="CH117">
            <v>1991</v>
          </cell>
          <cell r="CI117">
            <v>0.50224107079860558</v>
          </cell>
          <cell r="CJ117">
            <v>0.49864177252393077</v>
          </cell>
          <cell r="CT117">
            <v>1991</v>
          </cell>
          <cell r="CU117">
            <v>0.34211737772635087</v>
          </cell>
          <cell r="CV117">
            <v>0.70800997498006712</v>
          </cell>
          <cell r="CW117">
            <v>0.28490089656830753</v>
          </cell>
        </row>
        <row r="118">
          <cell r="CH118">
            <v>1992</v>
          </cell>
          <cell r="CI118">
            <v>0.49821847687464238</v>
          </cell>
          <cell r="CJ118">
            <v>0.50116080021520182</v>
          </cell>
          <cell r="CT118">
            <v>1992</v>
          </cell>
          <cell r="CU118">
            <v>0.33579993148338472</v>
          </cell>
          <cell r="CV118">
            <v>0.69962941471239426</v>
          </cell>
          <cell r="CW118">
            <v>0.28488347376565515</v>
          </cell>
        </row>
        <row r="119">
          <cell r="CH119">
            <v>1993</v>
          </cell>
          <cell r="CI119">
            <v>0.51131574761464249</v>
          </cell>
          <cell r="CJ119">
            <v>0.4929590308351024</v>
          </cell>
          <cell r="CT119">
            <v>1993</v>
          </cell>
          <cell r="CU119">
            <v>0.35807497536720057</v>
          </cell>
          <cell r="CV119">
            <v>0.73557332185283819</v>
          </cell>
          <cell r="CW119">
            <v>0.29391283657849865</v>
          </cell>
        </row>
        <row r="120">
          <cell r="CH120">
            <v>1994</v>
          </cell>
          <cell r="CI120">
            <v>0.52250029028573575</v>
          </cell>
          <cell r="CJ120">
            <v>0.48595504951477814</v>
          </cell>
          <cell r="CT120">
            <v>1994</v>
          </cell>
          <cell r="CU120">
            <v>0.37585855096679865</v>
          </cell>
          <cell r="CV120">
            <v>0.76302054542331876</v>
          </cell>
          <cell r="CW120">
            <v>0.2997868142335518</v>
          </cell>
        </row>
        <row r="121">
          <cell r="CH121">
            <v>1995</v>
          </cell>
          <cell r="CI121">
            <v>0.51914620203764528</v>
          </cell>
          <cell r="CJ121">
            <v>0.48805544576048798</v>
          </cell>
          <cell r="CT121">
            <v>1995</v>
          </cell>
          <cell r="CU121">
            <v>0.36900142944659997</v>
          </cell>
          <cell r="CV121">
            <v>0.75512929622399083</v>
          </cell>
          <cell r="CW121">
            <v>0.29839075454924802</v>
          </cell>
        </row>
        <row r="122">
          <cell r="CH122">
            <v>1996</v>
          </cell>
          <cell r="CI122">
            <v>0.52376180683952944</v>
          </cell>
          <cell r="CJ122">
            <v>0.48516506295583844</v>
          </cell>
          <cell r="CT122">
            <v>1996</v>
          </cell>
          <cell r="CU122">
            <v>0.37742224829772708</v>
          </cell>
          <cell r="CV122">
            <v>0.76712808022634382</v>
          </cell>
          <cell r="CW122">
            <v>0.30144193139730979</v>
          </cell>
        </row>
        <row r="123">
          <cell r="CH123">
            <v>1997</v>
          </cell>
          <cell r="CI123">
            <v>0.51991013827713672</v>
          </cell>
          <cell r="CJ123">
            <v>0.48757705381289906</v>
          </cell>
          <cell r="CT123">
            <v>1997</v>
          </cell>
          <cell r="CU123">
            <v>0.37119680078385353</v>
          </cell>
          <cell r="CV123">
            <v>0.75603398414045253</v>
          </cell>
          <cell r="CW123">
            <v>0.30129086090114854</v>
          </cell>
        </row>
        <row r="124">
          <cell r="CH124">
            <v>1998</v>
          </cell>
          <cell r="CI124">
            <v>0.52075501059617446</v>
          </cell>
          <cell r="CJ124">
            <v>0.48704797809522182</v>
          </cell>
          <cell r="CT124">
            <v>1998</v>
          </cell>
          <cell r="CU124">
            <v>0.37295517314637772</v>
          </cell>
          <cell r="CV124">
            <v>0.75533769640953818</v>
          </cell>
          <cell r="CW124">
            <v>0.29967087510736462</v>
          </cell>
        </row>
        <row r="125">
          <cell r="CH125">
            <v>1999</v>
          </cell>
          <cell r="CI125">
            <v>0.5277910814556559</v>
          </cell>
          <cell r="CJ125">
            <v>0.48264185168330759</v>
          </cell>
          <cell r="CT125">
            <v>1999</v>
          </cell>
          <cell r="CU125">
            <v>0.38226704341775086</v>
          </cell>
          <cell r="CV125">
            <v>0.77838844171733057</v>
          </cell>
          <cell r="CW125">
            <v>0.3016126832077845</v>
          </cell>
        </row>
        <row r="126">
          <cell r="CH126">
            <v>2000</v>
          </cell>
          <cell r="CI126">
            <v>0.52957445975095985</v>
          </cell>
          <cell r="CJ126">
            <v>0.48152506500416498</v>
          </cell>
          <cell r="CT126">
            <v>2000</v>
          </cell>
          <cell r="CU126">
            <v>0.38436673832261997</v>
          </cell>
          <cell r="CV126">
            <v>0.78206114938817461</v>
          </cell>
          <cell r="CW126">
            <v>0.30020113088687339</v>
          </cell>
        </row>
        <row r="127">
          <cell r="CH127">
            <v>2001</v>
          </cell>
          <cell r="CI127">
            <v>0.52408169181542585</v>
          </cell>
          <cell r="CJ127">
            <v>0.48496474467178197</v>
          </cell>
          <cell r="CT127">
            <v>2001</v>
          </cell>
          <cell r="CU127">
            <v>0.37931071367448227</v>
          </cell>
          <cell r="CV127">
            <v>0.7588417207949596</v>
          </cell>
          <cell r="CW127">
            <v>0.29601066288637556</v>
          </cell>
        </row>
        <row r="128">
          <cell r="CH128">
            <v>2002</v>
          </cell>
          <cell r="CI128">
            <v>0.51943315474021379</v>
          </cell>
          <cell r="CJ128">
            <v>0.48787575031582736</v>
          </cell>
          <cell r="CT128">
            <v>2002</v>
          </cell>
          <cell r="CU128">
            <v>0.36969696969696969</v>
          </cell>
          <cell r="CV128">
            <v>0.74786270250860221</v>
          </cell>
          <cell r="CW128">
            <v>0.29275710958568274</v>
          </cell>
        </row>
        <row r="129">
          <cell r="CH129">
            <v>2003</v>
          </cell>
          <cell r="CI129">
            <v>0.52222897637145071</v>
          </cell>
          <cell r="CJ129">
            <v>0.48612495164162228</v>
          </cell>
          <cell r="CT129">
            <v>2003</v>
          </cell>
          <cell r="CU129">
            <v>0.37542478220742709</v>
          </cell>
          <cell r="CV129">
            <v>0.75462900665574106</v>
          </cell>
          <cell r="CW129">
            <v>0.2941733237420967</v>
          </cell>
        </row>
        <row r="130">
          <cell r="CH130">
            <v>2004</v>
          </cell>
          <cell r="CI130">
            <v>0.524617865652383</v>
          </cell>
          <cell r="CJ130">
            <v>0.48462898203499583</v>
          </cell>
          <cell r="CT130">
            <v>2004</v>
          </cell>
          <cell r="CU130">
            <v>0.37970923787651362</v>
          </cell>
          <cell r="CV130">
            <v>0.76288558884652413</v>
          </cell>
          <cell r="CW130">
            <v>0.29726028439480512</v>
          </cell>
        </row>
        <row r="131">
          <cell r="CH131">
            <v>2005</v>
          </cell>
          <cell r="CI131">
            <v>0.52041670633403203</v>
          </cell>
          <cell r="CJ131">
            <v>0.48725983089978531</v>
          </cell>
          <cell r="CT131">
            <v>2005</v>
          </cell>
          <cell r="CU131">
            <v>0.37404182680952486</v>
          </cell>
          <cell r="CV131">
            <v>0.7492401414009433</v>
          </cell>
          <cell r="CW131">
            <v>0.29528218260612626</v>
          </cell>
        </row>
        <row r="132">
          <cell r="CH132">
            <v>2006</v>
          </cell>
          <cell r="CI132">
            <v>0.52668968436169938</v>
          </cell>
          <cell r="CJ132">
            <v>0.48333156827692997</v>
          </cell>
          <cell r="CT132">
            <v>2006</v>
          </cell>
          <cell r="CU132">
            <v>0.38426977045902877</v>
          </cell>
          <cell r="CV132">
            <v>0.7684427260637936</v>
          </cell>
          <cell r="CW132">
            <v>0.30135311626776817</v>
          </cell>
        </row>
        <row r="133">
          <cell r="CH133">
            <v>2007</v>
          </cell>
          <cell r="CI133">
            <v>0.52253591025770185</v>
          </cell>
          <cell r="CJ133">
            <v>0.48593274358545985</v>
          </cell>
          <cell r="CT133">
            <v>2007</v>
          </cell>
          <cell r="CU133">
            <v>0.37599338362765938</v>
          </cell>
          <cell r="CV133">
            <v>0.75847834405867987</v>
          </cell>
          <cell r="CW133">
            <v>0.30300277108981055</v>
          </cell>
        </row>
        <row r="134">
          <cell r="CH134">
            <v>2008</v>
          </cell>
          <cell r="CI134">
            <v>0.51947502005651314</v>
          </cell>
          <cell r="CJ134">
            <v>0.48784953342865089</v>
          </cell>
          <cell r="CT134">
            <v>2008</v>
          </cell>
          <cell r="CU134">
            <v>0.36983227718234196</v>
          </cell>
          <cell r="CV134">
            <v>0.74930738919104456</v>
          </cell>
          <cell r="CW134">
            <v>0.29999155904448382</v>
          </cell>
        </row>
        <row r="135">
          <cell r="CH135">
            <v>2009</v>
          </cell>
          <cell r="CI135">
            <v>0.51966329080371787</v>
          </cell>
          <cell r="CJ135">
            <v>0.487731634571687</v>
          </cell>
          <cell r="CT135">
            <v>2009</v>
          </cell>
          <cell r="CU135">
            <v>0.37035156270880215</v>
          </cell>
          <cell r="CV135">
            <v>0.75069198071961885</v>
          </cell>
          <cell r="CW135">
            <v>0.29927983699118071</v>
          </cell>
        </row>
        <row r="136">
          <cell r="CH136">
            <v>2010</v>
          </cell>
          <cell r="CI136">
            <v>0.51222353863219616</v>
          </cell>
          <cell r="CJ136">
            <v>0.49239055418686745</v>
          </cell>
          <cell r="CT136">
            <v>2010</v>
          </cell>
          <cell r="CU136">
            <v>0.35898638124956211</v>
          </cell>
          <cell r="CV136">
            <v>0.72831502039502904</v>
          </cell>
          <cell r="CW136">
            <v>0.29702900536266491</v>
          </cell>
        </row>
        <row r="137">
          <cell r="CH137">
            <v>2011</v>
          </cell>
          <cell r="CI137">
            <v>0.50984718062050649</v>
          </cell>
          <cell r="CJ137">
            <v>0.49387867646542005</v>
          </cell>
          <cell r="CT137">
            <v>2011</v>
          </cell>
          <cell r="CU137">
            <v>0.35692191422170638</v>
          </cell>
          <cell r="CV137">
            <v>0.71956969792641279</v>
          </cell>
          <cell r="CW137">
            <v>0.2947889228460438</v>
          </cell>
        </row>
        <row r="138">
          <cell r="CH138">
            <v>2012</v>
          </cell>
          <cell r="CI138">
            <v>0.51285850718947035</v>
          </cell>
          <cell r="CJ138">
            <v>0.49199292434674569</v>
          </cell>
          <cell r="CT138">
            <v>2012</v>
          </cell>
          <cell r="CU138">
            <v>0.36366597893365188</v>
          </cell>
          <cell r="CV138">
            <v>0.72427922136502743</v>
          </cell>
          <cell r="CW138">
            <v>0.29676135364547535</v>
          </cell>
        </row>
        <row r="139">
          <cell r="CH139">
            <v>2013</v>
          </cell>
          <cell r="CI139">
            <v>0.50831784883894637</v>
          </cell>
          <cell r="CJ139">
            <v>0.49483637420466781</v>
          </cell>
          <cell r="CT139">
            <v>2013</v>
          </cell>
          <cell r="CU139">
            <v>0.35614719293785463</v>
          </cell>
          <cell r="CV139">
            <v>0.71407418002118428</v>
          </cell>
          <cell r="CW139">
            <v>0.2972728283486078</v>
          </cell>
        </row>
        <row r="140">
          <cell r="CH140">
            <v>2014</v>
          </cell>
          <cell r="CI140">
            <v>0.5030960685047513</v>
          </cell>
          <cell r="CJ140">
            <v>0.49810635608904663</v>
          </cell>
          <cell r="CT140">
            <v>2014</v>
          </cell>
          <cell r="CU140">
            <v>0.34789511170071058</v>
          </cell>
          <cell r="CV140">
            <v>0.70005179775711079</v>
          </cell>
          <cell r="CW140">
            <v>0.29864126963852344</v>
          </cell>
        </row>
        <row r="141">
          <cell r="CH141">
            <v>2015</v>
          </cell>
          <cell r="CI141">
            <v>0.51244340129766441</v>
          </cell>
          <cell r="CJ141">
            <v>0.49225287184729749</v>
          </cell>
          <cell r="CT141">
            <v>2015</v>
          </cell>
          <cell r="CU141">
            <v>0.36461215065240593</v>
          </cell>
          <cell r="CV141">
            <v>0.72136966618440701</v>
          </cell>
          <cell r="CW141">
            <v>0.29909540465565071</v>
          </cell>
        </row>
        <row r="142">
          <cell r="CH142">
            <v>2016</v>
          </cell>
          <cell r="CI142">
            <v>0.51927531602881305</v>
          </cell>
          <cell r="CJ142">
            <v>0.48797459203146881</v>
          </cell>
          <cell r="CT142">
            <v>2016</v>
          </cell>
          <cell r="CU142">
            <v>0.37439592588579479</v>
          </cell>
          <cell r="CV142">
            <v>0.73898815968035925</v>
          </cell>
          <cell r="CW142">
            <v>0.30009084733555402</v>
          </cell>
        </row>
        <row r="143">
          <cell r="CH143">
            <v>2017</v>
          </cell>
          <cell r="CI143">
            <v>0.52414274576387099</v>
          </cell>
          <cell r="CJ143">
            <v>0.48492651148451477</v>
          </cell>
          <cell r="CT143">
            <v>2017</v>
          </cell>
          <cell r="CU143">
            <v>0.38056612428829706</v>
          </cell>
          <cell r="CV143">
            <v>0.75037358759611394</v>
          </cell>
          <cell r="CW143">
            <v>0.29960340507442379</v>
          </cell>
        </row>
        <row r="144">
          <cell r="CH144">
            <v>2018</v>
          </cell>
          <cell r="CI144">
            <v>0.51638189990365269</v>
          </cell>
          <cell r="CJ144">
            <v>0.48978650630355836</v>
          </cell>
          <cell r="CT144">
            <v>2018</v>
          </cell>
          <cell r="CU144">
            <v>0.36583864015685513</v>
          </cell>
          <cell r="CV144">
            <v>0.72756305391660092</v>
          </cell>
          <cell r="CW144">
            <v>0.29558289885297184</v>
          </cell>
        </row>
        <row r="145">
          <cell r="CH145">
            <v>2019</v>
          </cell>
          <cell r="CI145">
            <v>0.5290120825928688</v>
          </cell>
          <cell r="CJ145">
            <v>0.48187723667770382</v>
          </cell>
          <cell r="CT145">
            <v>2019</v>
          </cell>
          <cell r="CU145">
            <v>0.38853294873925703</v>
          </cell>
          <cell r="CV145">
            <v>0.75754383486369137</v>
          </cell>
          <cell r="CW145">
            <v>0.29832828547740309</v>
          </cell>
        </row>
        <row r="146">
          <cell r="CH146">
            <v>2020</v>
          </cell>
          <cell r="CI146">
            <v>0.52340473419247957</v>
          </cell>
          <cell r="CJ146">
            <v>0.48538866889337956</v>
          </cell>
          <cell r="CT146">
            <v>2020</v>
          </cell>
          <cell r="CU146">
            <v>0.37542477370462818</v>
          </cell>
          <cell r="CV146">
            <v>0.74480421395932306</v>
          </cell>
          <cell r="CW146">
            <v>0.29211400510326896</v>
          </cell>
        </row>
        <row r="147">
          <cell r="CH147">
            <v>2021</v>
          </cell>
          <cell r="CI147">
            <v>0.51462513627365003</v>
          </cell>
          <cell r="CJ147">
            <v>0.4908866263541139</v>
          </cell>
          <cell r="CT147">
            <v>2021</v>
          </cell>
          <cell r="CU147">
            <v>0.36187315716896307</v>
          </cell>
          <cell r="CV147">
            <v>0.72196307911550039</v>
          </cell>
          <cell r="CW147">
            <v>0.28976660682226213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17CA-92DD-8F48-AC88-0F6F07831E23}">
  <dimension ref="A1:GR158"/>
  <sheetViews>
    <sheetView tabSelected="1" topLeftCell="CE1" zoomScale="150" zoomScaleNormal="150" workbookViewId="0">
      <pane ySplit="2" topLeftCell="CE3" activePane="bottomLeft" state="frozen"/>
      <selection activeCell="CE1" sqref="CE1"/>
      <selection pane="bottomLeft" activeCell="DL1" sqref="DL1"/>
    </sheetView>
  </sheetViews>
  <sheetFormatPr defaultColWidth="8.875" defaultRowHeight="15" x14ac:dyDescent="0.2"/>
  <cols>
    <col min="1" max="1" width="2.46484375" style="147" customWidth="1"/>
    <col min="2" max="2" width="4.4375" style="151" bestFit="1" customWidth="1"/>
    <col min="3" max="3" width="3.9453125" style="129" bestFit="1" customWidth="1"/>
    <col min="4" max="4" width="6.65625" style="129" bestFit="1" customWidth="1"/>
    <col min="5" max="5" width="8.01171875" style="226" bestFit="1" customWidth="1"/>
    <col min="6" max="6" width="10.109375" style="227" bestFit="1" customWidth="1"/>
    <col min="7" max="7" width="8.5078125" style="227" bestFit="1" customWidth="1"/>
    <col min="8" max="8" width="7.51953125" style="227" bestFit="1" customWidth="1"/>
    <col min="9" max="10" width="6.53515625" style="37" customWidth="1"/>
    <col min="11" max="11" width="5.79296875" style="37" bestFit="1" customWidth="1"/>
    <col min="12" max="12" width="6.53515625" style="37" bestFit="1" customWidth="1"/>
    <col min="13" max="13" width="6.53515625" style="37" customWidth="1"/>
    <col min="14" max="14" width="6.53515625" style="37" bestFit="1" customWidth="1"/>
    <col min="15" max="15" width="5.79296875" style="129" bestFit="1" customWidth="1"/>
    <col min="16" max="16" width="6.28515625" style="37" bestFit="1" customWidth="1"/>
    <col min="17" max="17" width="6.53515625" style="37" customWidth="1"/>
    <col min="18" max="18" width="6.53515625" style="37" bestFit="1" customWidth="1"/>
    <col min="19" max="19" width="6.53515625" style="229" customWidth="1"/>
    <col min="20" max="20" width="6.53515625" style="37" customWidth="1"/>
    <col min="21" max="21" width="6.53515625" style="37" bestFit="1" customWidth="1"/>
    <col min="22" max="22" width="6.28515625" style="37" bestFit="1" customWidth="1"/>
    <col min="23" max="23" width="6.53515625" style="37" bestFit="1" customWidth="1"/>
    <col min="24" max="24" width="6.53515625" style="37" customWidth="1"/>
    <col min="25" max="25" width="6.53515625" style="37" bestFit="1" customWidth="1"/>
    <col min="26" max="26" width="6.53515625" style="229" customWidth="1"/>
    <col min="27" max="27" width="6.53515625" style="239" bestFit="1" customWidth="1"/>
    <col min="28" max="29" width="6.53515625" style="240" bestFit="1" customWidth="1"/>
    <col min="30" max="30" width="6.53515625" style="37" customWidth="1"/>
    <col min="31" max="31" width="6.53515625" style="229" bestFit="1" customWidth="1"/>
    <col min="32" max="32" width="6.53515625" style="37" bestFit="1" customWidth="1"/>
    <col min="33" max="33" width="8.01171875" style="129" bestFit="1" customWidth="1"/>
    <col min="34" max="34" width="8.01171875" style="129" customWidth="1"/>
    <col min="35" max="35" width="8.01171875" style="129" bestFit="1" customWidth="1"/>
    <col min="36" max="36" width="3.69921875" style="241" bestFit="1" customWidth="1"/>
    <col min="37" max="37" width="8.01171875" style="129" bestFit="1" customWidth="1"/>
    <col min="38" max="38" width="6.65625" style="129" bestFit="1" customWidth="1"/>
    <col min="39" max="39" width="8.01171875" style="129" customWidth="1"/>
    <col min="40" max="40" width="8.875" style="129" bestFit="1"/>
    <col min="41" max="41" width="8.875" style="242"/>
    <col min="42" max="44" width="8.01171875" style="129" bestFit="1" customWidth="1"/>
    <col min="45" max="49" width="6.65625" style="129" bestFit="1" customWidth="1"/>
    <col min="50" max="50" width="8.01171875" style="129" bestFit="1" customWidth="1"/>
    <col min="51" max="51" width="6.65625" style="129" customWidth="1"/>
    <col min="52" max="53" width="6.65625" style="129" bestFit="1" customWidth="1"/>
    <col min="54" max="55" width="5.79296875" style="129" bestFit="1" customWidth="1"/>
    <col min="56" max="57" width="6.65625" style="129" bestFit="1" customWidth="1"/>
    <col min="58" max="58" width="6.28515625" style="129" bestFit="1" customWidth="1"/>
    <col min="59" max="61" width="6.65625" style="129" bestFit="1" customWidth="1"/>
    <col min="62" max="62" width="6.65625" style="130" bestFit="1" customWidth="1"/>
    <col min="63" max="63" width="6.65625" style="129" bestFit="1" customWidth="1"/>
    <col min="64" max="64" width="2.46484375" style="147" customWidth="1"/>
    <col min="65" max="65" width="6.0390625" style="36" bestFit="1" customWidth="1"/>
    <col min="66" max="68" width="6.53515625" style="237" bestFit="1" customWidth="1"/>
    <col min="69" max="69" width="6.53515625" style="238" bestFit="1" customWidth="1"/>
    <col min="70" max="70" width="6.53515625" style="224" customWidth="1"/>
    <col min="71" max="72" width="6.53515625" style="237" bestFit="1" customWidth="1"/>
    <col min="73" max="74" width="6.53515625" style="224" customWidth="1"/>
    <col min="75" max="75" width="2.46484375" style="147" customWidth="1"/>
    <col min="76" max="76" width="5.79296875" style="36" bestFit="1" customWidth="1"/>
    <col min="77" max="80" width="6.53515625" style="237" bestFit="1" customWidth="1"/>
    <col min="81" max="82" width="6.53515625" style="224" customWidth="1"/>
    <col min="83" max="83" width="6.53515625" style="237" bestFit="1" customWidth="1"/>
    <col min="84" max="85" width="6.53515625" style="224" customWidth="1"/>
    <col min="86" max="86" width="2.46484375" style="147" customWidth="1"/>
    <col min="87" max="87" width="4.4375" style="151" bestFit="1" customWidth="1"/>
    <col min="88" max="88" width="5.79296875" style="129" bestFit="1" customWidth="1"/>
    <col min="89" max="89" width="5.79296875" style="38" bestFit="1" customWidth="1"/>
    <col min="90" max="90" width="2.46484375" style="147" customWidth="1"/>
    <col min="91" max="91" width="8.875" style="128"/>
    <col min="92" max="96" width="8.875" style="129"/>
    <col min="97" max="97" width="8.875" style="130"/>
    <col min="98" max="98" width="2.46484375" style="147" customWidth="1"/>
    <col min="99" max="99" width="4.4375" style="128" bestFit="1" customWidth="1"/>
    <col min="100" max="101" width="6.53515625" style="153" bestFit="1" customWidth="1"/>
    <col min="102" max="102" width="6.53515625" style="38" bestFit="1" customWidth="1"/>
    <col min="103" max="103" width="2.46484375" style="147" customWidth="1"/>
    <col min="104" max="104" width="8.875" style="128"/>
    <col min="105" max="109" width="8.875" style="129"/>
    <col min="110" max="110" width="8.875" style="130"/>
    <col min="111" max="111" width="2.46484375" style="147" customWidth="1"/>
    <col min="112" max="112" width="4.4375" style="147" bestFit="1" customWidth="1"/>
    <col min="113" max="113" width="5.0546875" style="255" bestFit="1" customWidth="1"/>
    <col min="114" max="114" width="5.546875" style="244" bestFit="1" customWidth="1"/>
    <col min="115" max="115" width="5.0546875" style="244" bestFit="1" customWidth="1"/>
    <col min="116" max="116" width="5.0546875" style="254" bestFit="1" customWidth="1"/>
    <col min="117" max="117" width="2.46484375" style="147" customWidth="1"/>
    <col min="118" max="16384" width="8.875" style="129"/>
  </cols>
  <sheetData>
    <row r="1" spans="1:200" s="15" customFormat="1" ht="15.95" customHeight="1" x14ac:dyDescent="0.2">
      <c r="A1" s="1"/>
      <c r="B1" s="262" t="s">
        <v>0</v>
      </c>
      <c r="C1" s="262"/>
      <c r="D1" s="262"/>
      <c r="E1" s="262"/>
      <c r="F1" s="2">
        <f>CORREL(E9:E154,F9:F154)</f>
        <v>0.99880324269847975</v>
      </c>
      <c r="G1" s="3">
        <f>SUM(F9:F154)/SUM(E9:E154)</f>
        <v>0.99855364439631866</v>
      </c>
      <c r="H1" s="4" t="s">
        <v>1</v>
      </c>
      <c r="I1" s="5">
        <f>CORREL(E9:E154,I9:I154)</f>
        <v>0.78824008882530083</v>
      </c>
      <c r="J1" s="5">
        <f>CORREL(E9:E154,J9:J154)</f>
        <v>0.8067703298760962</v>
      </c>
      <c r="K1" s="5">
        <f>CORREL(E9:E154,K9:K154)</f>
        <v>0.56859940627316718</v>
      </c>
      <c r="L1" s="5">
        <f>CORREL(E9:E154,L9:L154)</f>
        <v>0.68449771900601242</v>
      </c>
      <c r="M1" s="5">
        <f>CORREL(E9:E154,M9:M154)</f>
        <v>0.78701407889633535</v>
      </c>
      <c r="N1" s="5">
        <f>CORREL(E9:E154,N9:N154)</f>
        <v>0.73844096514680013</v>
      </c>
      <c r="O1" s="6">
        <f>CORREL(E9:E154,O9:O154)</f>
        <v>0.72523952215642551</v>
      </c>
      <c r="P1" s="6">
        <f>CORREL(E9:E154,P9:P154)</f>
        <v>-0.72523952215642562</v>
      </c>
      <c r="Q1" s="5">
        <f>CORREL(E9:E154,Q9:Q154)</f>
        <v>0.63401656536542172</v>
      </c>
      <c r="R1" s="5">
        <f>CORREL(E9:E154,R9:R154)</f>
        <v>0.68565517270939647</v>
      </c>
      <c r="S1" s="7">
        <f>CORREL(E9:E154,S9:S154)</f>
        <v>-0.75199101290636639</v>
      </c>
      <c r="T1" s="5">
        <f>CORREL(E9:E154,T9:T154)</f>
        <v>-0.60349431374313423</v>
      </c>
      <c r="U1" s="5">
        <f>CORREL(E9:E154,U9:U154)</f>
        <v>0.70846285548939714</v>
      </c>
      <c r="V1" s="5">
        <f>CORREL(E9:E154,V9:V154)</f>
        <v>-0.5590424467077012</v>
      </c>
      <c r="W1" s="5">
        <f>CORREL(E9:E154,W9:W154)</f>
        <v>0.59440220195324578</v>
      </c>
      <c r="X1" s="5">
        <f>CORREL(E9:E154,X9:X154)</f>
        <v>-0.6139508858553574</v>
      </c>
      <c r="Y1" s="5">
        <f>CORREL(E9:E154,Y9:Y154)</f>
        <v>-7.7035396547257426E-2</v>
      </c>
      <c r="Z1" s="7">
        <f>CORREL(E9:E154,Z9:Z154)</f>
        <v>-0.59481399867029261</v>
      </c>
      <c r="AA1" s="8">
        <f>CORREL(E9:E154,AA9:AA154)</f>
        <v>0.45272746845184658</v>
      </c>
      <c r="AB1" s="5">
        <f>CORREL(E9:E154,AB9:AB154)</f>
        <v>0.26777257741049953</v>
      </c>
      <c r="AC1" s="5">
        <f>CORREL(E9:E154,AC9:AC154)</f>
        <v>0.55325150482783103</v>
      </c>
      <c r="AD1" s="5">
        <f>CORREL(E9:E154,AD9:AD154)</f>
        <v>-0.48373232504702302</v>
      </c>
      <c r="AE1" s="7">
        <f>CORREL(E9:E154,AE9:AE154)</f>
        <v>0.13617043507677037</v>
      </c>
      <c r="AF1" s="5">
        <f>CORREL(E9:E154,AF9:AF154)</f>
        <v>0.53995065934771236</v>
      </c>
      <c r="AG1" s="5">
        <f>CORREL(E9:E154,AG9:AG154)</f>
        <v>0.99274678461491928</v>
      </c>
      <c r="AH1" s="5">
        <f>CORREL(E9:E154,AH9:AH154)</f>
        <v>0.98189129357700933</v>
      </c>
      <c r="AI1" s="5">
        <f>CORREL(E9:E154,AI9:AI154)</f>
        <v>0.97642316527108064</v>
      </c>
      <c r="AJ1" s="9"/>
      <c r="AK1" s="5">
        <f>CORREL(E9:E154,AK9:AK154)</f>
        <v>0.97687916529551777</v>
      </c>
      <c r="AL1" s="5">
        <f>CORREL(E9:E154,AL9:AL154)</f>
        <v>0.97058016510289491</v>
      </c>
      <c r="AM1" s="5">
        <f>CORREL(E9:E154,AM9:AM154)</f>
        <v>0.96651743090025588</v>
      </c>
      <c r="AN1" s="5">
        <f>CORREL(E9:E154,AN9:AN154)</f>
        <v>0.95927208455382629</v>
      </c>
      <c r="AO1" s="7">
        <f>CORREL(E9:E154,AO9:AO154)</f>
        <v>0.95995040243577745</v>
      </c>
      <c r="AP1" s="5">
        <f>CORREL(E9:E154,AP9:AP154)</f>
        <v>0.95050123009408849</v>
      </c>
      <c r="AQ1" s="5">
        <f>CORREL(E9:E154,AQ9:AQ154)</f>
        <v>0.95481816758210669</v>
      </c>
      <c r="AR1" s="5">
        <f>CORREL(E9:E154,AR9:AR154)</f>
        <v>0.94270621597108584</v>
      </c>
      <c r="AS1" s="5">
        <f>CORREL(E9:E154,AS9:AS154)</f>
        <v>0.92271656011922598</v>
      </c>
      <c r="AT1" s="5">
        <f>CORREL(E9:E154,AT9:AT154)</f>
        <v>0.93791185599879567</v>
      </c>
      <c r="AU1" s="5">
        <f>CORREL(E9:E154,AU9:AU154)</f>
        <v>0.90030189588146636</v>
      </c>
      <c r="AV1" s="5">
        <f>CORREL(E9:E154,AV9:AV154)</f>
        <v>0.87018859801217507</v>
      </c>
      <c r="AW1" s="5">
        <f>CORREL(E9:E154,AW9:AW154)</f>
        <v>0.78050480631359342</v>
      </c>
      <c r="AX1" s="5">
        <f>CORREL(E9:E154,AX9:AX154)</f>
        <v>0.82283783029414082</v>
      </c>
      <c r="AY1" s="5">
        <f>CORREL(E9:E154,AY9:AY154)</f>
        <v>0.49525393305043419</v>
      </c>
      <c r="AZ1" s="5">
        <f>CORREL(E9:E154,AZ9:AZ154)</f>
        <v>0.79093226286210916</v>
      </c>
      <c r="BA1" s="5">
        <f>CORREL(E9:E154,BA9:BA154)</f>
        <v>0.72089559070859355</v>
      </c>
      <c r="BB1" s="5">
        <f>CORREL(E9:E154,BB9:BB154)</f>
        <v>0.62121066136291891</v>
      </c>
      <c r="BC1" s="5">
        <f>CORREL(E9:E154,BC9:BC154)</f>
        <v>0.55232477408731728</v>
      </c>
      <c r="BD1" s="5">
        <f>CORREL(E9:E154,BD9:BD154)</f>
        <v>0.15838058551301618</v>
      </c>
      <c r="BE1" s="5">
        <f>CORREL(E9:E154,BE9:BE154)</f>
        <v>0.32981040678491036</v>
      </c>
      <c r="BF1" s="5">
        <f>CORREL(E9:E154,BF9:BF154)</f>
        <v>-8.6103632300770699E-2</v>
      </c>
      <c r="BG1" s="5">
        <f>CORREL(E9:E154,BG9:BG154)</f>
        <v>0.13146468882863135</v>
      </c>
      <c r="BH1" s="5">
        <f>CORREL(E9:E154,BH9:BH154)</f>
        <v>-2.3372463018926169E-2</v>
      </c>
      <c r="BI1" s="5">
        <f>CORREL(E9:E154,BI9:BI154)</f>
        <v>-3.3741338110269949E-2</v>
      </c>
      <c r="BJ1" s="5">
        <f>CORREL(E9:E154,BJ9:BJ154)</f>
        <v>0.28047854026296698</v>
      </c>
      <c r="BK1" s="5">
        <f>CORREL(E9:E154,BK9:BK154)</f>
        <v>5.9982573122120228E-2</v>
      </c>
      <c r="BL1" s="10"/>
      <c r="BM1" s="8" t="s">
        <v>2</v>
      </c>
      <c r="BN1" s="5">
        <f>CORREL(BM9:BM154,BN9:BN154)</f>
        <v>0.97831220590388712</v>
      </c>
      <c r="BO1" s="5">
        <f>CORREL(BM9:BM154,BO9:BO154)</f>
        <v>0.96842980241391097</v>
      </c>
      <c r="BP1" s="5">
        <f>CORREL(BM9:BM154,BP9:BP154)</f>
        <v>0.95147284485182604</v>
      </c>
      <c r="BQ1" s="5">
        <f>CORREL(BM9:BM154,BQ9:BQ154)</f>
        <v>0.86062961190247367</v>
      </c>
      <c r="BR1" s="5">
        <f>CORREL(BM9:BM154,BR9:BR154)</f>
        <v>0.7804179405301368</v>
      </c>
      <c r="BS1" s="5">
        <f>CORREL(BM9:BM154,BS9:BS154)</f>
        <v>-0.77244918529624884</v>
      </c>
      <c r="BT1" s="5">
        <f>CORREL(BM9:BM154,BT9:BT154)</f>
        <v>0.71779594896996946</v>
      </c>
      <c r="BU1" s="5">
        <f>CORREL(BM9:BM154,BU9:BU154)</f>
        <v>0.58914845016649642</v>
      </c>
      <c r="BV1" s="5">
        <f>CORREL(BM9:BM154,BV9:BV154)</f>
        <v>0.4776162819213351</v>
      </c>
      <c r="BW1" s="10"/>
      <c r="BX1" s="8" t="s">
        <v>3</v>
      </c>
      <c r="BY1" s="5">
        <f>CORREL(BX9:BX154,BY9:BY154)</f>
        <v>-0.97831220590388723</v>
      </c>
      <c r="BZ1" s="5">
        <f>CORREL(BX9:BX154,BZ9:BZ154)</f>
        <v>-0.96842980241391097</v>
      </c>
      <c r="CA1" s="5">
        <f>CORREL(BX9:BX154,CA9:CA154)</f>
        <v>-0.95147284485182537</v>
      </c>
      <c r="CB1" s="5">
        <f>CORREL(BX9:BX154,CB9:CB154)</f>
        <v>-0.860629611902474</v>
      </c>
      <c r="CC1" s="5">
        <f>CORREL(BX9:BX154,CC9:CC154)</f>
        <v>-0.78041794053013736</v>
      </c>
      <c r="CD1" s="5">
        <f>CORREL(BX9:BX154,CD9:CD154)</f>
        <v>0.77244918529624973</v>
      </c>
      <c r="CE1" s="5">
        <f>CORREL(BX9:BX154,CE9:CE154)</f>
        <v>-0.71779594896996857</v>
      </c>
      <c r="CF1" s="5">
        <f>CORREL(BX9:BX154,CF9:CF154)</f>
        <v>-0.58914845016649608</v>
      </c>
      <c r="CG1" s="5">
        <f>CORREL(BX9:BX154,CG9:CG154)</f>
        <v>-0.47761628192133515</v>
      </c>
      <c r="CH1" s="1"/>
      <c r="CI1" s="11" t="s">
        <v>4</v>
      </c>
      <c r="CJ1" s="12" t="s">
        <v>5</v>
      </c>
      <c r="CK1" s="13" t="s">
        <v>6</v>
      </c>
      <c r="CL1" s="1"/>
      <c r="CM1" s="14"/>
      <c r="CS1" s="16"/>
      <c r="CT1" s="1"/>
      <c r="CU1" s="17" t="s">
        <v>4</v>
      </c>
      <c r="CV1" s="18" t="s">
        <v>7</v>
      </c>
      <c r="CW1" s="18" t="s">
        <v>8</v>
      </c>
      <c r="CX1" s="18" t="s">
        <v>9</v>
      </c>
      <c r="CY1" s="1"/>
      <c r="CZ1" s="14"/>
      <c r="DF1" s="16"/>
      <c r="DG1" s="1"/>
      <c r="DH1" s="101"/>
      <c r="DI1" s="247">
        <f>CORREL(E9:E129,DI3:DI123)</f>
        <v>0.67005512451298821</v>
      </c>
      <c r="DJ1" s="248">
        <f>CORREL(E9:E129,DJ3:DJ123)</f>
        <v>-0.60798938013412163</v>
      </c>
      <c r="DK1" s="248">
        <f>CORREL(E9:E129,DK3:DK123)</f>
        <v>0.52248117468269262</v>
      </c>
      <c r="DL1" s="247">
        <f>CORREL(E9:E129,DL3:DL123)</f>
        <v>0.39413827448585342</v>
      </c>
      <c r="DM1" s="1"/>
    </row>
    <row r="2" spans="1:200" s="37" customFormat="1" ht="18.75" x14ac:dyDescent="0.2">
      <c r="A2" s="19"/>
      <c r="B2" s="11" t="s">
        <v>4</v>
      </c>
      <c r="C2" s="11" t="s">
        <v>10</v>
      </c>
      <c r="D2" s="11" t="s">
        <v>11</v>
      </c>
      <c r="E2" s="20" t="s">
        <v>12</v>
      </c>
      <c r="F2" s="21" t="s">
        <v>13</v>
      </c>
      <c r="G2" s="22" t="s">
        <v>14</v>
      </c>
      <c r="H2" s="23" t="s">
        <v>15</v>
      </c>
      <c r="I2" s="11" t="s">
        <v>16</v>
      </c>
      <c r="J2" s="11" t="s">
        <v>81</v>
      </c>
      <c r="K2" s="11" t="s">
        <v>17</v>
      </c>
      <c r="L2" s="11" t="s">
        <v>7</v>
      </c>
      <c r="M2" s="11" t="s">
        <v>18</v>
      </c>
      <c r="N2" s="24" t="s">
        <v>19</v>
      </c>
      <c r="O2" s="22" t="s">
        <v>5</v>
      </c>
      <c r="P2" s="25" t="s">
        <v>6</v>
      </c>
      <c r="Q2" s="11" t="s">
        <v>20</v>
      </c>
      <c r="R2" s="24" t="s">
        <v>8</v>
      </c>
      <c r="S2" s="26" t="s">
        <v>21</v>
      </c>
      <c r="T2" s="11" t="s">
        <v>22</v>
      </c>
      <c r="U2" s="11" t="s">
        <v>23</v>
      </c>
      <c r="V2" s="11" t="s">
        <v>24</v>
      </c>
      <c r="W2" s="11" t="s">
        <v>25</v>
      </c>
      <c r="X2" s="24" t="s">
        <v>26</v>
      </c>
      <c r="Y2" s="27" t="s">
        <v>27</v>
      </c>
      <c r="Z2" s="28" t="s">
        <v>28</v>
      </c>
      <c r="AA2" s="29" t="s">
        <v>29</v>
      </c>
      <c r="AB2" s="24" t="s">
        <v>30</v>
      </c>
      <c r="AC2" s="24" t="s">
        <v>31</v>
      </c>
      <c r="AD2" s="27" t="s">
        <v>32</v>
      </c>
      <c r="AE2" s="28" t="s">
        <v>33</v>
      </c>
      <c r="AF2" s="27" t="s">
        <v>34</v>
      </c>
      <c r="AG2" s="29" t="s">
        <v>35</v>
      </c>
      <c r="AH2" s="29" t="s">
        <v>36</v>
      </c>
      <c r="AI2" s="24" t="s">
        <v>37</v>
      </c>
      <c r="AJ2" s="30" t="s">
        <v>38</v>
      </c>
      <c r="AK2" s="11" t="s">
        <v>39</v>
      </c>
      <c r="AL2" s="29" t="s">
        <v>40</v>
      </c>
      <c r="AM2" s="11" t="s">
        <v>41</v>
      </c>
      <c r="AN2" s="11" t="s">
        <v>42</v>
      </c>
      <c r="AO2" s="31" t="s">
        <v>43</v>
      </c>
      <c r="AP2" s="11" t="s">
        <v>44</v>
      </c>
      <c r="AQ2" s="27" t="s">
        <v>45</v>
      </c>
      <c r="AR2" s="11" t="s">
        <v>46</v>
      </c>
      <c r="AS2" s="24" t="s">
        <v>47</v>
      </c>
      <c r="AT2" s="11" t="s">
        <v>48</v>
      </c>
      <c r="AU2" s="27" t="s">
        <v>49</v>
      </c>
      <c r="AV2" s="11" t="s">
        <v>50</v>
      </c>
      <c r="AW2" s="24" t="s">
        <v>51</v>
      </c>
      <c r="AX2" s="11" t="s">
        <v>52</v>
      </c>
      <c r="AY2" s="29" t="s">
        <v>53</v>
      </c>
      <c r="AZ2" s="11" t="s">
        <v>54</v>
      </c>
      <c r="BA2" s="29" t="s">
        <v>55</v>
      </c>
      <c r="BB2" s="32" t="s">
        <v>56</v>
      </c>
      <c r="BC2" s="24" t="s">
        <v>57</v>
      </c>
      <c r="BD2" s="29" t="s">
        <v>58</v>
      </c>
      <c r="BE2" s="24" t="s">
        <v>59</v>
      </c>
      <c r="BF2" s="24" t="s">
        <v>60</v>
      </c>
      <c r="BG2" s="24" t="s">
        <v>61</v>
      </c>
      <c r="BH2" s="24" t="s">
        <v>62</v>
      </c>
      <c r="BI2" s="11" t="s">
        <v>63</v>
      </c>
      <c r="BJ2" s="29" t="s">
        <v>64</v>
      </c>
      <c r="BK2" s="32" t="s">
        <v>65</v>
      </c>
      <c r="BL2" s="33"/>
      <c r="BM2" s="25" t="s">
        <v>5</v>
      </c>
      <c r="BN2" s="34" t="s">
        <v>7</v>
      </c>
      <c r="BO2" s="34" t="s">
        <v>20</v>
      </c>
      <c r="BP2" s="34" t="s">
        <v>8</v>
      </c>
      <c r="BQ2" s="34" t="s">
        <v>18</v>
      </c>
      <c r="BR2" s="34" t="s">
        <v>23</v>
      </c>
      <c r="BS2" s="34" t="s">
        <v>24</v>
      </c>
      <c r="BT2" s="34" t="s">
        <v>9</v>
      </c>
      <c r="BU2" s="34" t="s">
        <v>31</v>
      </c>
      <c r="BV2" s="34" t="s">
        <v>25</v>
      </c>
      <c r="BW2" s="33"/>
      <c r="BX2" s="25" t="s">
        <v>6</v>
      </c>
      <c r="BY2" s="34" t="s">
        <v>7</v>
      </c>
      <c r="BZ2" s="34" t="s">
        <v>20</v>
      </c>
      <c r="CA2" s="34" t="s">
        <v>8</v>
      </c>
      <c r="CB2" s="34" t="s">
        <v>18</v>
      </c>
      <c r="CC2" s="34" t="s">
        <v>23</v>
      </c>
      <c r="CD2" s="34" t="s">
        <v>24</v>
      </c>
      <c r="CE2" s="34" t="s">
        <v>9</v>
      </c>
      <c r="CF2" s="34" t="s">
        <v>31</v>
      </c>
      <c r="CG2" s="34" t="s">
        <v>25</v>
      </c>
      <c r="CH2" s="19"/>
      <c r="CI2" s="35">
        <v>1876</v>
      </c>
      <c r="CJ2" s="22">
        <v>0.46638858497307029</v>
      </c>
      <c r="CK2" s="22">
        <v>0.52109330660929254</v>
      </c>
      <c r="CL2" s="19"/>
      <c r="CM2" s="36"/>
      <c r="CS2" s="38"/>
      <c r="CT2" s="19"/>
      <c r="CU2" s="35">
        <v>1876</v>
      </c>
      <c r="CV2" s="39">
        <v>0.31544214694236694</v>
      </c>
      <c r="CW2" s="39">
        <v>0.60191411049412014</v>
      </c>
      <c r="CX2" s="39">
        <v>0.26976208569168447</v>
      </c>
      <c r="CY2" s="19"/>
      <c r="CZ2" s="36"/>
      <c r="DF2" s="38"/>
      <c r="DG2" s="19"/>
      <c r="DH2" s="249" t="s">
        <v>4</v>
      </c>
      <c r="DI2" s="256" t="s">
        <v>85</v>
      </c>
      <c r="DJ2" s="250" t="s">
        <v>83</v>
      </c>
      <c r="DK2" s="250" t="s">
        <v>82</v>
      </c>
      <c r="DL2" s="250" t="s">
        <v>84</v>
      </c>
      <c r="DM2" s="19"/>
    </row>
    <row r="3" spans="1:200" s="58" customFormat="1" ht="15" customHeight="1" x14ac:dyDescent="0.2">
      <c r="A3" s="40"/>
      <c r="B3" s="263" t="s">
        <v>66</v>
      </c>
      <c r="C3" s="263"/>
      <c r="D3" s="263"/>
      <c r="E3" s="263"/>
      <c r="F3" s="41">
        <f>CORREL(E9:E154,F9:F154)</f>
        <v>0.99880324269847975</v>
      </c>
      <c r="G3" s="42">
        <f>STDEV(G9:G154)</f>
        <v>1.8678608225282202E-2</v>
      </c>
      <c r="H3" s="43">
        <f>(SUM(E9:E154)-SUM(F9:F154))/SUM(D9:D154)</f>
        <v>6.5763355400751539E-3</v>
      </c>
      <c r="I3" s="264" t="s">
        <v>67</v>
      </c>
      <c r="J3" s="265"/>
      <c r="K3" s="265"/>
      <c r="L3" s="243"/>
      <c r="M3" s="44"/>
      <c r="N3" s="266" t="s">
        <v>68</v>
      </c>
      <c r="O3" s="266"/>
      <c r="P3" s="266"/>
      <c r="Q3" s="44"/>
      <c r="R3" s="44"/>
      <c r="S3" s="45"/>
      <c r="T3" s="40"/>
      <c r="U3" s="40"/>
      <c r="V3" s="40"/>
      <c r="W3" s="46"/>
      <c r="X3" s="47"/>
      <c r="Y3" s="46"/>
      <c r="Z3" s="45"/>
      <c r="AA3" s="47"/>
      <c r="AB3" s="46"/>
      <c r="AC3" s="46"/>
      <c r="AD3" s="46"/>
      <c r="AE3" s="45"/>
      <c r="AF3" s="48"/>
      <c r="AG3" s="49">
        <f>SUM(AG9:AG154)</f>
        <v>1896842.52516</v>
      </c>
      <c r="AH3" s="49">
        <f>SUM(AH9:AH154)</f>
        <v>7937115.5251600007</v>
      </c>
      <c r="AI3" s="49">
        <f t="shared" ref="AI3:AV3" si="0">SUM(AI9:AI154)</f>
        <v>6040273</v>
      </c>
      <c r="AJ3" s="50"/>
      <c r="AK3" s="49">
        <f>SUM(AK9:AK154)</f>
        <v>4100202</v>
      </c>
      <c r="AL3" s="49">
        <f>SUM(AL9:AL154)</f>
        <v>697183</v>
      </c>
      <c r="AM3" s="49">
        <f t="shared" ref="AM3" si="1">SUM(AM9:AM154)</f>
        <v>1158725</v>
      </c>
      <c r="AN3" s="51">
        <f t="shared" si="0"/>
        <v>17571771</v>
      </c>
      <c r="AO3" s="52">
        <f>SUM(AO9:AO154)</f>
        <v>15676212</v>
      </c>
      <c r="AP3" s="49">
        <f t="shared" si="0"/>
        <v>1569130.6394303378</v>
      </c>
      <c r="AQ3" s="53">
        <f>SUM(AQ9:AQ154)</f>
        <v>2941477</v>
      </c>
      <c r="AR3" s="53">
        <f t="shared" si="0"/>
        <v>1451472</v>
      </c>
      <c r="AS3" s="53">
        <f>SUM(AS9:AS154)</f>
        <v>400315</v>
      </c>
      <c r="AT3" s="49">
        <f t="shared" si="0"/>
        <v>131515.1829089176</v>
      </c>
      <c r="AU3" s="53">
        <f>SUM(AU9:AU154)</f>
        <v>309660.16672540572</v>
      </c>
      <c r="AV3" s="53">
        <f t="shared" si="0"/>
        <v>319026</v>
      </c>
      <c r="AW3" s="53">
        <f>SUM(AW9:AW154)</f>
        <v>126172</v>
      </c>
      <c r="AX3" s="49">
        <f t="shared" ref="AX3:AZ3" si="2">SUM(AX9:AX154)</f>
        <v>2223366</v>
      </c>
      <c r="AY3" s="53">
        <f>SUM(AY9:AY154)</f>
        <v>227318.72820144927</v>
      </c>
      <c r="AZ3" s="49">
        <f t="shared" si="2"/>
        <v>117658.63943033801</v>
      </c>
      <c r="BA3" s="49">
        <f>SUM(BA9:BA154)</f>
        <v>101526.41899283057</v>
      </c>
      <c r="BB3" s="53">
        <f t="shared" ref="BB3:BK3" si="3">SUM(BB9:BB154)</f>
        <v>40857.728201449296</v>
      </c>
      <c r="BC3" s="53">
        <f t="shared" si="3"/>
        <v>14299.764950448047</v>
      </c>
      <c r="BD3" s="53">
        <f>SUM(BD9:BD154)</f>
        <v>741807.76495044795</v>
      </c>
      <c r="BE3" s="53">
        <f>SUM(BE9:BE154)</f>
        <v>340308.91916783532</v>
      </c>
      <c r="BF3" s="53">
        <f t="shared" si="3"/>
        <v>60289</v>
      </c>
      <c r="BG3" s="53">
        <f t="shared" si="3"/>
        <v>264913.92147469334</v>
      </c>
      <c r="BH3" s="53">
        <f t="shared" si="3"/>
        <v>197760.96153133988</v>
      </c>
      <c r="BI3" s="53">
        <f t="shared" si="3"/>
        <v>541047</v>
      </c>
      <c r="BJ3" s="53">
        <f>SUM(BJ9:BJ154)</f>
        <v>142516</v>
      </c>
      <c r="BK3" s="53">
        <f t="shared" si="3"/>
        <v>238618.68973278915</v>
      </c>
      <c r="BL3" s="40"/>
      <c r="BM3" s="54"/>
      <c r="BN3" s="47"/>
      <c r="BO3" s="47"/>
      <c r="BP3" s="47"/>
      <c r="BQ3" s="47"/>
      <c r="BR3" s="47"/>
      <c r="BS3" s="47"/>
      <c r="BT3" s="47"/>
      <c r="BU3" s="47"/>
      <c r="BV3" s="47"/>
      <c r="BW3" s="40"/>
      <c r="BX3" s="54"/>
      <c r="BY3" s="47"/>
      <c r="BZ3" s="47"/>
      <c r="CA3" s="47"/>
      <c r="CB3" s="47"/>
      <c r="CC3" s="47"/>
      <c r="CD3" s="47"/>
      <c r="CE3" s="47"/>
      <c r="CF3" s="47"/>
      <c r="CG3" s="47"/>
      <c r="CH3" s="40"/>
      <c r="CI3" s="35">
        <v>1877</v>
      </c>
      <c r="CJ3" s="22">
        <v>0.47457694107588183</v>
      </c>
      <c r="CK3" s="22">
        <v>0.51596559644046458</v>
      </c>
      <c r="CL3" s="40"/>
      <c r="CM3" s="55"/>
      <c r="CN3" s="56"/>
      <c r="CO3" s="56"/>
      <c r="CP3" s="56"/>
      <c r="CQ3" s="56"/>
      <c r="CR3" s="56"/>
      <c r="CS3" s="57"/>
      <c r="CT3" s="40"/>
      <c r="CU3" s="35">
        <v>1877</v>
      </c>
      <c r="CV3" s="39">
        <v>0.32943191550099915</v>
      </c>
      <c r="CW3" s="39">
        <v>0.630216821586561</v>
      </c>
      <c r="CX3" s="39">
        <v>0.28237820138396208</v>
      </c>
      <c r="CY3" s="40"/>
      <c r="CZ3" s="55"/>
      <c r="DA3" s="56"/>
      <c r="DB3" s="56"/>
      <c r="DC3" s="56"/>
      <c r="DD3" s="56"/>
      <c r="DE3" s="56"/>
      <c r="DF3" s="57"/>
      <c r="DG3" s="40"/>
      <c r="DH3" s="35">
        <v>2021</v>
      </c>
      <c r="DI3" s="258">
        <v>4.16</v>
      </c>
      <c r="DJ3" s="257">
        <v>17.899999999999999</v>
      </c>
      <c r="DK3" s="259">
        <v>0.98</v>
      </c>
      <c r="DL3" s="260">
        <v>1.28</v>
      </c>
      <c r="DM3" s="40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</row>
    <row r="4" spans="1:200" s="72" customFormat="1" ht="15" customHeight="1" x14ac:dyDescent="0.2">
      <c r="A4" s="59"/>
      <c r="B4" s="267" t="s">
        <v>69</v>
      </c>
      <c r="C4" s="267"/>
      <c r="D4" s="267"/>
      <c r="E4" s="267"/>
      <c r="F4" s="25">
        <f>CORREL(E130:E154,F130:F154)</f>
        <v>0.99902120029402186</v>
      </c>
      <c r="G4" s="60">
        <f>STDEV(G130:G154)</f>
        <v>2.8140393758998131E-2</v>
      </c>
      <c r="H4" s="25">
        <f>(SUM(E130:E154)-SUM(F130:F154))/SUM(D130:D154)</f>
        <v>4.6864629299064042E-2</v>
      </c>
      <c r="I4" s="61">
        <f>AVERAGE(I9:I154)</f>
        <v>6.3264242818511132E-2</v>
      </c>
      <c r="J4" s="61">
        <f>AVERAGE(J9:J154)</f>
        <v>0.18582226056200188</v>
      </c>
      <c r="K4" s="61">
        <f>AVERAGE(K9:K154)</f>
        <v>0.28341648642381562</v>
      </c>
      <c r="L4" s="61">
        <f>AVERAGE(L9:L154)</f>
        <v>0.33832410158165432</v>
      </c>
      <c r="M4" s="61">
        <f>AVERAGE(M9:M154)</f>
        <v>0.27015932784276397</v>
      </c>
      <c r="N4" s="61">
        <f t="shared" ref="N4:U4" si="4">AVERAGE(N9:N154)</f>
        <v>0.37793252063697952</v>
      </c>
      <c r="O4" s="22">
        <f>AVERAGE(O9:O154)</f>
        <v>0.49732746176021891</v>
      </c>
      <c r="P4" s="22">
        <f>AVERAGE(P9:P154)</f>
        <v>0.50171877146186517</v>
      </c>
      <c r="Q4" s="61">
        <f>AVERAGE(Q9:Q154)</f>
        <v>0.44530163597729389</v>
      </c>
      <c r="R4" s="61">
        <f>AVERAGE(R9:R154)</f>
        <v>0.70212476141211355</v>
      </c>
      <c r="S4" s="62">
        <f>AVERAGE(S9:S154)</f>
        <v>0.69664252308681351</v>
      </c>
      <c r="T4" s="61">
        <f t="shared" si="4"/>
        <v>0.15812687556658461</v>
      </c>
      <c r="U4" s="61">
        <f t="shared" si="4"/>
        <v>4.4938735154314735E-2</v>
      </c>
      <c r="V4" s="61">
        <f>AVERAGE(V9:V154)</f>
        <v>7.3258541642268707E-2</v>
      </c>
      <c r="W4" s="61">
        <f>AVERAGE(W9:W154)</f>
        <v>0.11436892688402667</v>
      </c>
      <c r="X4" s="61">
        <f t="shared" ref="X4:AE4" si="5">AVERAGE(X9:X154)</f>
        <v>4.9962410450789668E-2</v>
      </c>
      <c r="Y4" s="61">
        <f t="shared" si="5"/>
        <v>0.12075773677169449</v>
      </c>
      <c r="Z4" s="62">
        <f>AVERAGE(Z9:Z154)</f>
        <v>1.6224113307277056E-2</v>
      </c>
      <c r="AA4" s="61">
        <f>AVERAGE(AA9:AA154)</f>
        <v>0.3241922407751342</v>
      </c>
      <c r="AB4" s="61">
        <f t="shared" si="5"/>
        <v>0.25526245715571605</v>
      </c>
      <c r="AC4" s="61">
        <f t="shared" si="5"/>
        <v>8.6306100233204869E-2</v>
      </c>
      <c r="AD4" s="61">
        <f t="shared" si="5"/>
        <v>0.35799055208863267</v>
      </c>
      <c r="AE4" s="62">
        <f t="shared" si="5"/>
        <v>0.26181386038769661</v>
      </c>
      <c r="AF4" s="61">
        <f>AVERAGE(AF9:AF154)</f>
        <v>7.9584536441637294E-2</v>
      </c>
      <c r="AG4" s="261" t="s">
        <v>70</v>
      </c>
      <c r="AH4" s="261"/>
      <c r="AI4" s="261"/>
      <c r="AJ4" s="63"/>
      <c r="AK4" s="59"/>
      <c r="AL4" s="64"/>
      <c r="AM4" s="59"/>
      <c r="AN4" s="64"/>
      <c r="AO4" s="65"/>
      <c r="AP4" s="59"/>
      <c r="AQ4" s="59"/>
      <c r="AR4" s="59"/>
      <c r="AS4" s="59"/>
      <c r="AT4" s="64"/>
      <c r="AU4" s="59"/>
      <c r="AV4" s="59"/>
      <c r="AW4" s="59"/>
      <c r="AX4" s="64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64"/>
      <c r="BN4" s="66"/>
      <c r="BO4" s="66"/>
      <c r="BP4" s="66"/>
      <c r="BQ4" s="66"/>
      <c r="BR4" s="66"/>
      <c r="BS4" s="66"/>
      <c r="BT4" s="66"/>
      <c r="BU4" s="66"/>
      <c r="BV4" s="66"/>
      <c r="BW4" s="67"/>
      <c r="BX4" s="68"/>
      <c r="BY4" s="66"/>
      <c r="BZ4" s="66"/>
      <c r="CA4" s="66"/>
      <c r="CB4" s="66"/>
      <c r="CC4" s="66"/>
      <c r="CD4" s="66"/>
      <c r="CE4" s="66"/>
      <c r="CF4" s="66"/>
      <c r="CG4" s="66"/>
      <c r="CH4" s="59"/>
      <c r="CI4" s="35">
        <v>1878</v>
      </c>
      <c r="CJ4" s="22">
        <v>0.46394623159357218</v>
      </c>
      <c r="CK4" s="22">
        <v>0.52262275648942469</v>
      </c>
      <c r="CL4" s="59"/>
      <c r="CM4" s="69"/>
      <c r="CN4" s="70"/>
      <c r="CO4" s="70"/>
      <c r="CP4" s="70"/>
      <c r="CQ4" s="70"/>
      <c r="CR4" s="70"/>
      <c r="CS4" s="71"/>
      <c r="CT4" s="59"/>
      <c r="CU4" s="35">
        <v>1878</v>
      </c>
      <c r="CV4" s="39">
        <v>0.31075099942889778</v>
      </c>
      <c r="CW4" s="39">
        <v>0.60190792703036866</v>
      </c>
      <c r="CX4" s="39">
        <v>0.27775031867929501</v>
      </c>
      <c r="CY4" s="59"/>
      <c r="CZ4" s="69"/>
      <c r="DA4" s="70"/>
      <c r="DB4" s="70"/>
      <c r="DC4" s="70"/>
      <c r="DD4" s="70"/>
      <c r="DE4" s="70"/>
      <c r="DF4" s="71"/>
      <c r="DG4" s="59"/>
      <c r="DH4" s="35">
        <v>2020</v>
      </c>
      <c r="DI4" s="258">
        <v>4.4400000000000004</v>
      </c>
      <c r="DJ4" s="257">
        <v>17.899999999999999</v>
      </c>
      <c r="DK4" s="259">
        <v>0.98</v>
      </c>
      <c r="DL4" s="260">
        <v>1.33</v>
      </c>
      <c r="DM4" s="59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00" s="84" customFormat="1" ht="15" customHeight="1" x14ac:dyDescent="0.2">
      <c r="A5" s="73"/>
      <c r="B5" s="270" t="s">
        <v>71</v>
      </c>
      <c r="C5" s="270"/>
      <c r="D5" s="270"/>
      <c r="E5" s="270"/>
      <c r="F5" s="74">
        <f>CORREL(E77:E129,F77:F129)</f>
        <v>0.99585858471889488</v>
      </c>
      <c r="G5" s="3">
        <f>STDEV(G77:G129)</f>
        <v>1.7922842463179503E-2</v>
      </c>
      <c r="H5" s="74">
        <f>(SUM(E77:E129)-SUM(F77:F129))/SUM(D77:D129)</f>
        <v>3.6142786127622256E-2</v>
      </c>
      <c r="I5" s="75">
        <f>AVERAGE(I9:I129)</f>
        <v>6.5111676015627132E-2</v>
      </c>
      <c r="J5" s="75">
        <f>AVERAGE(J9:J129)</f>
        <v>0.18966624547493877</v>
      </c>
      <c r="K5" s="75">
        <f>AVERAGE(K9:K129)</f>
        <v>0.28466402470382196</v>
      </c>
      <c r="L5" s="75">
        <f>AVERAGE(L9:L129)</f>
        <v>0.34119905799399003</v>
      </c>
      <c r="M5" s="75">
        <f>AVERAGE(M9:M129)</f>
        <v>0.28020102676015096</v>
      </c>
      <c r="N5" s="75">
        <f t="shared" ref="N5:P5" si="6">AVERAGE(N9:N129)</f>
        <v>0.3835945076745616</v>
      </c>
      <c r="O5" s="76">
        <f t="shared" si="6"/>
        <v>0.50000317328898636</v>
      </c>
      <c r="P5" s="76">
        <f t="shared" si="6"/>
        <v>0.50004318810390647</v>
      </c>
      <c r="Q5" s="75">
        <f t="shared" ref="Q5:W5" si="7">AVERAGE(Q9:Q129)</f>
        <v>0.4472824192465068</v>
      </c>
      <c r="R5" s="75">
        <f t="shared" si="7"/>
        <v>0.70992799659217209</v>
      </c>
      <c r="S5" s="77">
        <f t="shared" si="7"/>
        <v>0.68410834569334489</v>
      </c>
      <c r="T5" s="75">
        <f t="shared" si="7"/>
        <v>0.10906083172986082</v>
      </c>
      <c r="U5" s="75">
        <f t="shared" si="7"/>
        <v>5.0939839999805128E-2</v>
      </c>
      <c r="V5" s="75">
        <f t="shared" si="7"/>
        <v>7.0559850406847452E-2</v>
      </c>
      <c r="W5" s="75">
        <f t="shared" si="7"/>
        <v>0.12506569836957118</v>
      </c>
      <c r="X5" s="75">
        <f t="shared" ref="X5:AE5" si="8">AVERAGE(X9:X129)</f>
        <v>3.7956835247172228E-2</v>
      </c>
      <c r="Y5" s="75">
        <f t="shared" si="8"/>
        <v>0.11550867628172554</v>
      </c>
      <c r="Z5" s="77">
        <f t="shared" si="8"/>
        <v>1.2374238906741808E-2</v>
      </c>
      <c r="AA5" s="75">
        <f>AVERAGE(AA9:AA129)</f>
        <v>0.32633348891761049</v>
      </c>
      <c r="AB5" s="75">
        <f t="shared" si="8"/>
        <v>0.26373879766993463</v>
      </c>
      <c r="AC5" s="75">
        <f t="shared" si="8"/>
        <v>8.9738352720425449E-2</v>
      </c>
      <c r="AD5" s="75">
        <f t="shared" si="8"/>
        <v>0.33890692072484746</v>
      </c>
      <c r="AE5" s="77">
        <f t="shared" si="8"/>
        <v>0.26114343739850593</v>
      </c>
      <c r="AF5" s="75">
        <f>AVERAGE(AF9:AF129)</f>
        <v>8.3419134733342309E-2</v>
      </c>
      <c r="AG5" s="270" t="s">
        <v>72</v>
      </c>
      <c r="AH5" s="270"/>
      <c r="AI5" s="270"/>
      <c r="AJ5" s="63"/>
      <c r="AK5" s="73"/>
      <c r="AL5" s="78"/>
      <c r="AM5" s="73"/>
      <c r="AN5" s="78"/>
      <c r="AO5" s="79"/>
      <c r="AP5" s="73"/>
      <c r="AQ5" s="73"/>
      <c r="AR5" s="73"/>
      <c r="AS5" s="73"/>
      <c r="AT5" s="78"/>
      <c r="AU5" s="73"/>
      <c r="AV5" s="73"/>
      <c r="AW5" s="73"/>
      <c r="AX5" s="78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8"/>
      <c r="BN5" s="80"/>
      <c r="BO5" s="80"/>
      <c r="BP5" s="80"/>
      <c r="BQ5" s="80"/>
      <c r="BR5" s="80"/>
      <c r="BS5" s="80"/>
      <c r="BT5" s="80"/>
      <c r="BU5" s="80"/>
      <c r="BV5" s="80"/>
      <c r="BW5" s="73"/>
      <c r="BX5" s="78"/>
      <c r="BY5" s="80"/>
      <c r="BZ5" s="80"/>
      <c r="CA5" s="80"/>
      <c r="CB5" s="80"/>
      <c r="CC5" s="80"/>
      <c r="CD5" s="80"/>
      <c r="CE5" s="80"/>
      <c r="CF5" s="80"/>
      <c r="CG5" s="80"/>
      <c r="CH5" s="73"/>
      <c r="CI5" s="35">
        <v>1879</v>
      </c>
      <c r="CJ5" s="22">
        <v>0.47097765332677405</v>
      </c>
      <c r="CK5" s="22">
        <v>0.51821954145212579</v>
      </c>
      <c r="CL5" s="73"/>
      <c r="CM5" s="81"/>
      <c r="CN5" s="82"/>
      <c r="CO5" s="82"/>
      <c r="CP5" s="82"/>
      <c r="CQ5" s="82"/>
      <c r="CR5" s="82"/>
      <c r="CS5" s="83"/>
      <c r="CT5" s="73"/>
      <c r="CU5" s="35">
        <v>1879</v>
      </c>
      <c r="CV5" s="39">
        <v>0.32181810809714956</v>
      </c>
      <c r="CW5" s="39">
        <v>0.60128052904569462</v>
      </c>
      <c r="CX5" s="39">
        <v>0.2725420344738908</v>
      </c>
      <c r="CY5" s="73"/>
      <c r="CZ5" s="81"/>
      <c r="DA5" s="82"/>
      <c r="DB5" s="82"/>
      <c r="DC5" s="82"/>
      <c r="DD5" s="82"/>
      <c r="DE5" s="82"/>
      <c r="DF5" s="83"/>
      <c r="DG5" s="73"/>
      <c r="DH5" s="35">
        <v>2019</v>
      </c>
      <c r="DI5" s="258">
        <v>4.49</v>
      </c>
      <c r="DJ5" s="257">
        <v>18.100000000000001</v>
      </c>
      <c r="DK5" s="259">
        <v>0.98</v>
      </c>
      <c r="DL5" s="260">
        <v>1.33</v>
      </c>
      <c r="DM5" s="73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s="72" customFormat="1" ht="15" customHeight="1" x14ac:dyDescent="0.2">
      <c r="A6" s="59"/>
      <c r="B6" s="267" t="s">
        <v>73</v>
      </c>
      <c r="C6" s="267"/>
      <c r="D6" s="267"/>
      <c r="E6" s="267"/>
      <c r="F6" s="25">
        <f>CORREL(E33:E76,F33:F76)</f>
        <v>0.99878345038645133</v>
      </c>
      <c r="G6" s="60">
        <f>STDEV(G33:G76)</f>
        <v>1.0908594075971173E-2</v>
      </c>
      <c r="H6" s="25">
        <f>(SUM(F33:F76)-SUM(E33:E76))/SUM(D33:D76)</f>
        <v>1.8146405965451314E-2</v>
      </c>
      <c r="I6" s="61">
        <f>AVERAGE(I9:I76)</f>
        <v>7.0255953702415719E-2</v>
      </c>
      <c r="J6" s="61">
        <f>AVERAGE(J9:J76)</f>
        <v>0.19826824677610541</v>
      </c>
      <c r="K6" s="61">
        <f>AVERAGE(K9:K76)</f>
        <v>0.28743759015378645</v>
      </c>
      <c r="L6" s="61">
        <f>AVERAGE(L9:L76)</f>
        <v>0.35325894955663256</v>
      </c>
      <c r="M6" s="61">
        <f>AVERAGE(M9:M76)</f>
        <v>0.30626559420787336</v>
      </c>
      <c r="N6" s="61">
        <f t="shared" ref="N6:P6" si="9">AVERAGE(N9:N76)</f>
        <v>0.3968276210719387</v>
      </c>
      <c r="O6" s="22">
        <f t="shared" si="9"/>
        <v>0.50809094273192756</v>
      </c>
      <c r="P6" s="22">
        <f t="shared" si="9"/>
        <v>0.49497846728632178</v>
      </c>
      <c r="Q6" s="61">
        <f t="shared" ref="Q6:W6" si="10">AVERAGE(Q9:Q76)</f>
        <v>0.46132560857322746</v>
      </c>
      <c r="R6" s="61">
        <f t="shared" si="10"/>
        <v>0.72183590080853333</v>
      </c>
      <c r="S6" s="62">
        <f t="shared" si="10"/>
        <v>0.65017597567324026</v>
      </c>
      <c r="T6" s="61">
        <f t="shared" si="10"/>
        <v>8.8777533699744227E-2</v>
      </c>
      <c r="U6" s="61">
        <f t="shared" si="10"/>
        <v>6.7556408045500102E-2</v>
      </c>
      <c r="V6" s="61">
        <f t="shared" si="10"/>
        <v>4.839162380636166E-2</v>
      </c>
      <c r="W6" s="61">
        <f t="shared" si="10"/>
        <v>0.15877924670377885</v>
      </c>
      <c r="X6" s="61">
        <f t="shared" ref="X6:AE6" si="11">AVERAGE(X9:X76)</f>
        <v>2.7115401925049135E-2</v>
      </c>
      <c r="Y6" s="61">
        <f t="shared" si="11"/>
        <v>0.11473041399222819</v>
      </c>
      <c r="Z6" s="62">
        <f t="shared" si="11"/>
        <v>9.5091441437999275E-3</v>
      </c>
      <c r="AA6" s="61">
        <f>AVERAGE(AA9:AA76)</f>
        <v>0.32500827973659513</v>
      </c>
      <c r="AB6" s="61">
        <f t="shared" si="11"/>
        <v>0.26234543488113449</v>
      </c>
      <c r="AC6" s="61">
        <f t="shared" si="11"/>
        <v>9.2554417642309234E-2</v>
      </c>
      <c r="AD6" s="61">
        <f t="shared" si="11"/>
        <v>0.32458833552435307</v>
      </c>
      <c r="AE6" s="62">
        <f t="shared" si="11"/>
        <v>0.25747832669660381</v>
      </c>
      <c r="AF6" s="61">
        <f>AVERAGE(AF9:AF76)</f>
        <v>8.5709026621550943E-2</v>
      </c>
      <c r="AG6" s="267" t="s">
        <v>74</v>
      </c>
      <c r="AH6" s="267"/>
      <c r="AI6" s="267"/>
      <c r="AJ6" s="63"/>
      <c r="AK6" s="59"/>
      <c r="AL6" s="64"/>
      <c r="AM6" s="59"/>
      <c r="AN6" s="64"/>
      <c r="AO6" s="65"/>
      <c r="AP6" s="59"/>
      <c r="AQ6" s="59"/>
      <c r="AR6" s="59"/>
      <c r="AS6" s="59"/>
      <c r="AT6" s="64"/>
      <c r="AU6" s="59"/>
      <c r="AV6" s="59"/>
      <c r="AW6" s="59"/>
      <c r="AX6" s="64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64"/>
      <c r="BN6" s="66"/>
      <c r="BO6" s="66"/>
      <c r="BP6" s="66"/>
      <c r="BQ6" s="66"/>
      <c r="BR6" s="66"/>
      <c r="BS6" s="66"/>
      <c r="BT6" s="66"/>
      <c r="BU6" s="66"/>
      <c r="BV6" s="66"/>
      <c r="BW6" s="59"/>
      <c r="BX6" s="64"/>
      <c r="BY6" s="66"/>
      <c r="BZ6" s="66"/>
      <c r="CA6" s="66"/>
      <c r="CB6" s="66"/>
      <c r="CC6" s="66"/>
      <c r="CD6" s="66"/>
      <c r="CE6" s="66"/>
      <c r="CF6" s="66"/>
      <c r="CG6" s="66"/>
      <c r="CH6" s="59"/>
      <c r="CI6" s="35">
        <v>1880</v>
      </c>
      <c r="CJ6" s="22">
        <v>0.46720745489968551</v>
      </c>
      <c r="CK6" s="22">
        <v>0.52058051410284412</v>
      </c>
      <c r="CL6" s="59"/>
      <c r="CM6" s="69"/>
      <c r="CN6" s="70"/>
      <c r="CO6" s="70"/>
      <c r="CP6" s="70"/>
      <c r="CQ6" s="70"/>
      <c r="CR6" s="70"/>
      <c r="CS6" s="71"/>
      <c r="CT6" s="59"/>
      <c r="CU6" s="35">
        <v>1880</v>
      </c>
      <c r="CV6" s="39">
        <v>0.31021125354418755</v>
      </c>
      <c r="CW6" s="39">
        <v>0.59051923958554764</v>
      </c>
      <c r="CX6" s="39">
        <v>0.26242001270391896</v>
      </c>
      <c r="CY6" s="59"/>
      <c r="CZ6" s="69"/>
      <c r="DA6" s="70"/>
      <c r="DB6" s="70"/>
      <c r="DC6" s="70"/>
      <c r="DD6" s="70"/>
      <c r="DE6" s="70"/>
      <c r="DF6" s="71"/>
      <c r="DG6" s="59"/>
      <c r="DH6" s="35">
        <v>2018</v>
      </c>
      <c r="DI6" s="258">
        <v>4.1399999999999997</v>
      </c>
      <c r="DJ6" s="257">
        <v>18.5</v>
      </c>
      <c r="DK6" s="259">
        <v>0.98</v>
      </c>
      <c r="DL6" s="260">
        <v>1.3</v>
      </c>
      <c r="DM6" s="59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</row>
    <row r="7" spans="1:200" s="72" customFormat="1" ht="15" customHeight="1" x14ac:dyDescent="0.2">
      <c r="A7" s="59"/>
      <c r="B7" s="267" t="s">
        <v>75</v>
      </c>
      <c r="C7" s="267"/>
      <c r="D7" s="267"/>
      <c r="E7" s="267"/>
      <c r="F7" s="25">
        <f>CORREL(E9:E32,F9:F32)</f>
        <v>0.99699625381690371</v>
      </c>
      <c r="G7" s="60">
        <f>STDEV(G9:G32)</f>
        <v>1.7303382124464292E-2</v>
      </c>
      <c r="H7" s="25">
        <f>(SUM(F9:F32)-SUM(E9:E32))/SUM(D9:D32)</f>
        <v>1.1450089492786713E-2</v>
      </c>
      <c r="I7" s="61">
        <f>AVERAGE(I9:I32)</f>
        <v>7.8934404261792684E-2</v>
      </c>
      <c r="J7" s="61">
        <f>AVERAGE(J9:J32)</f>
        <v>0.21248444453900295</v>
      </c>
      <c r="K7" s="61">
        <f>AVERAGE(K9:K32)</f>
        <v>0.2974862653738834</v>
      </c>
      <c r="L7" s="61">
        <f>AVERAGE(L9:L32)</f>
        <v>0.37137832411538291</v>
      </c>
      <c r="M7" s="61">
        <f>AVERAGE(M9:M32)</f>
        <v>0.34249456122242211</v>
      </c>
      <c r="N7" s="61">
        <f t="shared" ref="N7:P7" si="12">AVERAGE(N9:N32)</f>
        <v>0.41684160475334914</v>
      </c>
      <c r="O7" s="22">
        <f t="shared" si="12"/>
        <v>0.51928713800144988</v>
      </c>
      <c r="P7" s="22">
        <f t="shared" si="12"/>
        <v>0.48796718887892587</v>
      </c>
      <c r="Q7" s="61">
        <f t="shared" ref="Q7:W7" si="13">AVERAGE(Q9:Q32)</f>
        <v>0.48576609007975929</v>
      </c>
      <c r="R7" s="61">
        <f t="shared" si="13"/>
        <v>0.74437760002232112</v>
      </c>
      <c r="S7" s="62">
        <f t="shared" si="13"/>
        <v>0.62119404074319085</v>
      </c>
      <c r="T7" s="61">
        <f t="shared" si="13"/>
        <v>7.4851762728938023E-2</v>
      </c>
      <c r="U7" s="61">
        <f t="shared" si="13"/>
        <v>7.6291973678346087E-2</v>
      </c>
      <c r="V7" s="61">
        <f t="shared" si="13"/>
        <v>3.858471878817285E-2</v>
      </c>
      <c r="W7" s="61">
        <f t="shared" si="13"/>
        <v>0.18995214704140187</v>
      </c>
      <c r="X7" s="61">
        <f t="shared" ref="X7:AE7" si="14">AVERAGE(X9:X32)</f>
        <v>2.1320267294716602E-2</v>
      </c>
      <c r="Y7" s="61">
        <f t="shared" si="14"/>
        <v>0.12011679404941973</v>
      </c>
      <c r="Z7" s="62">
        <f t="shared" si="14"/>
        <v>7.9146627199805693E-3</v>
      </c>
      <c r="AA7" s="61">
        <f>AVERAGE(AA9:AA32)</f>
        <v>0.32753599526897215</v>
      </c>
      <c r="AB7" s="61">
        <f t="shared" si="14"/>
        <v>0.25433193086305222</v>
      </c>
      <c r="AC7" s="61">
        <f t="shared" si="14"/>
        <v>9.4466014343170035E-2</v>
      </c>
      <c r="AD7" s="61">
        <f t="shared" si="14"/>
        <v>0.32327352994708664</v>
      </c>
      <c r="AE7" s="62">
        <f t="shared" si="14"/>
        <v>0.25883255113441478</v>
      </c>
      <c r="AF7" s="61">
        <f>AVERAGE(AF9:AF32)</f>
        <v>8.5113485115149878E-2</v>
      </c>
      <c r="AG7" s="271" t="s">
        <v>76</v>
      </c>
      <c r="AH7" s="271"/>
      <c r="AI7" s="271"/>
      <c r="AJ7" s="63"/>
      <c r="AK7" s="59"/>
      <c r="AL7" s="64"/>
      <c r="AM7" s="59"/>
      <c r="AN7" s="64"/>
      <c r="AO7" s="65"/>
      <c r="AP7" s="59"/>
      <c r="AQ7" s="59"/>
      <c r="AR7" s="59"/>
      <c r="AS7" s="59"/>
      <c r="AT7" s="64"/>
      <c r="AU7" s="59"/>
      <c r="AV7" s="59"/>
      <c r="AW7" s="59"/>
      <c r="AX7" s="64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64"/>
      <c r="BN7" s="66"/>
      <c r="BO7" s="66"/>
      <c r="BP7" s="66"/>
      <c r="BQ7" s="66"/>
      <c r="BR7" s="66"/>
      <c r="BS7" s="66"/>
      <c r="BT7" s="66"/>
      <c r="BU7" s="66"/>
      <c r="BV7" s="66"/>
      <c r="BW7" s="59"/>
      <c r="BX7" s="64"/>
      <c r="BY7" s="66"/>
      <c r="BZ7" s="66"/>
      <c r="CA7" s="66"/>
      <c r="CB7" s="66"/>
      <c r="CC7" s="66"/>
      <c r="CD7" s="66"/>
      <c r="CE7" s="66"/>
      <c r="CF7" s="66"/>
      <c r="CG7" s="66"/>
      <c r="CH7" s="59"/>
      <c r="CI7" s="35">
        <v>1881</v>
      </c>
      <c r="CJ7" s="22">
        <v>0.477015002846854</v>
      </c>
      <c r="CK7" s="22">
        <v>0.51443883405027591</v>
      </c>
      <c r="CL7" s="59"/>
      <c r="CM7" s="69"/>
      <c r="CN7" s="70"/>
      <c r="CO7" s="70"/>
      <c r="CP7" s="70"/>
      <c r="CQ7" s="70"/>
      <c r="CR7" s="70"/>
      <c r="CS7" s="71"/>
      <c r="CT7" s="59"/>
      <c r="CU7" s="35">
        <v>1881</v>
      </c>
      <c r="CV7" s="39">
        <v>0.32439984258166077</v>
      </c>
      <c r="CW7" s="39">
        <v>0.62982257870368319</v>
      </c>
      <c r="CX7" s="39">
        <v>0.27550152206524442</v>
      </c>
      <c r="CY7" s="59"/>
      <c r="CZ7" s="69"/>
      <c r="DA7" s="70"/>
      <c r="DB7" s="70"/>
      <c r="DC7" s="70"/>
      <c r="DD7" s="70"/>
      <c r="DE7" s="70"/>
      <c r="DF7" s="71"/>
      <c r="DG7" s="59"/>
      <c r="DH7" s="35">
        <v>2017</v>
      </c>
      <c r="DI7" s="258">
        <v>4.3499999999999996</v>
      </c>
      <c r="DJ7" s="257">
        <v>18.7</v>
      </c>
      <c r="DK7" s="259">
        <v>0.98</v>
      </c>
      <c r="DL7" s="260">
        <v>1.34</v>
      </c>
      <c r="DM7" s="59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</row>
    <row r="8" spans="1:200" s="37" customFormat="1" ht="15.95" customHeight="1" x14ac:dyDescent="0.2">
      <c r="A8" s="19"/>
      <c r="B8" s="268" t="s">
        <v>77</v>
      </c>
      <c r="C8" s="269"/>
      <c r="D8" s="269"/>
      <c r="E8" s="269"/>
      <c r="F8" s="85">
        <f>CORREL(E9:E129,F9:F129)</f>
        <v>0.99841584078272916</v>
      </c>
      <c r="G8" s="86">
        <f>STDEV(G9:G129)</f>
        <v>1.6197921134428216E-2</v>
      </c>
      <c r="H8" s="85">
        <f>(SUM(E9:E129)-SUM(F9:F129))/SUM(D9:D129)</f>
        <v>2.793370126374017E-3</v>
      </c>
      <c r="I8" s="87">
        <f>CORREL(E9:E129,I9:I129)</f>
        <v>0.7963230452099046</v>
      </c>
      <c r="J8" s="87">
        <f>CORREL(E9:E129,J9:J129)</f>
        <v>0.79210159260972057</v>
      </c>
      <c r="K8" s="88">
        <f>CORREL(E9:E129,K9:K129)</f>
        <v>0.76348858565236022</v>
      </c>
      <c r="L8" s="87">
        <f>CORREL(E9:E129,L9:L129)</f>
        <v>0.75623173442739888</v>
      </c>
      <c r="M8" s="87">
        <f>CORREL(E9:E129,M9:M129)</f>
        <v>0.74998371708171518</v>
      </c>
      <c r="N8" s="88">
        <f>CORREL(E9:E129,N9:N129)</f>
        <v>0.75207161050821203</v>
      </c>
      <c r="O8" s="89">
        <f>CORREL(E9:E129,O9:O129)</f>
        <v>0.73854852734264409</v>
      </c>
      <c r="P8" s="85">
        <f>CORREL(E9:E129,P9:P129)</f>
        <v>-0.7385485273426442</v>
      </c>
      <c r="Q8" s="87">
        <f>CORREL(E9:E129,Q9:Q129)</f>
        <v>0.72480883766680038</v>
      </c>
      <c r="R8" s="88">
        <f>CORREL(E9:E129,R9:R129)</f>
        <v>0.70205109229115725</v>
      </c>
      <c r="S8" s="90">
        <f>CORREL(E9:E129,S9:S129)</f>
        <v>-0.67826061186333109</v>
      </c>
      <c r="T8" s="87">
        <f>CORREL(E9:E129,T9:T129)</f>
        <v>-0.63499450319671957</v>
      </c>
      <c r="U8" s="91">
        <f>CORREL(E9:E129,U9:U129)</f>
        <v>0.62847903064720168</v>
      </c>
      <c r="V8" s="88">
        <f>CORREL(E9:E129,V9:V129)</f>
        <v>-0.58840660933128275</v>
      </c>
      <c r="W8" s="92">
        <f>CORREL(E9:E129,W9:W129)</f>
        <v>0.5275789762681472</v>
      </c>
      <c r="X8" s="88">
        <f>CORREL(E9:E129,X9:X129)</f>
        <v>-0.49407190434675702</v>
      </c>
      <c r="Y8" s="93">
        <f>CORREL(E9:E129,Y9:Y129)</f>
        <v>0.46213708923103719</v>
      </c>
      <c r="Z8" s="94">
        <f>CORREL(E9:E129,Z9:Z129)</f>
        <v>-0.45146545197011345</v>
      </c>
      <c r="AA8" s="88">
        <f>CORREL(E9:E129,AA9:AA129)</f>
        <v>0.41149151068404716</v>
      </c>
      <c r="AB8" s="93">
        <f>CORREL(E9:E129,AB9:AB129)</f>
        <v>-0.37804248862618761</v>
      </c>
      <c r="AC8" s="93">
        <f>CORREL(E9:E129,AC9:AC129)</f>
        <v>0.36631538994058471</v>
      </c>
      <c r="AD8" s="93">
        <f>CORREL(E9:E129,AD9:AD129)</f>
        <v>-0.34596426612277364</v>
      </c>
      <c r="AE8" s="94">
        <f>CORREL(E9:E129,AE9:AE129)</f>
        <v>0.27842957410450175</v>
      </c>
      <c r="AF8" s="95">
        <f>CORREL(E9:E129,AF9:AF129)</f>
        <v>0.27132615230780649</v>
      </c>
      <c r="AG8" s="96">
        <f>CORREL(E9:E129,AG9:AG129)</f>
        <v>0.99714919867953633</v>
      </c>
      <c r="AH8" s="96">
        <f>CORREL(E9:E129,AH9:AH129)</f>
        <v>0.99123147075204177</v>
      </c>
      <c r="AI8" s="96">
        <f>CORREL(E9:E129,AI9:AI129)</f>
        <v>0.98730517094827175</v>
      </c>
      <c r="AJ8" s="97"/>
      <c r="AK8" s="96">
        <f>CORREL(E9:E129,AK9:AK129)</f>
        <v>0.98563226398457993</v>
      </c>
      <c r="AL8" s="96">
        <f>CORREL(E9:E129,AL9:AL129)</f>
        <v>0.98439746641322734</v>
      </c>
      <c r="AM8" s="96">
        <f>CORREL(E9:E129,AM9:AM129)</f>
        <v>0.9788080908646144</v>
      </c>
      <c r="AN8" s="96">
        <f>CORREL(E9:E129,AN9:AN129)</f>
        <v>0.96319061144205598</v>
      </c>
      <c r="AO8" s="98">
        <f>CORREL(E9:E129,AO9:AO129)</f>
        <v>0.96106594942396151</v>
      </c>
      <c r="AP8" s="96">
        <f>CORREL(E9:E129,AP9:AP129)</f>
        <v>0.95733014229694258</v>
      </c>
      <c r="AQ8" s="96">
        <f>CORREL(E9:E129,AQ9:AQ129)</f>
        <v>0.95171427052541668</v>
      </c>
      <c r="AR8" s="96">
        <f>CORREL(E9:E129,AR9:AR129)</f>
        <v>0.95020367238191372</v>
      </c>
      <c r="AS8" s="96">
        <f>CORREL(E9:E129,AS9:AS129)</f>
        <v>0.92446747874671042</v>
      </c>
      <c r="AT8" s="96">
        <f>CORREL(E9:E129,AT9:AT129)</f>
        <v>0.92433830835077158</v>
      </c>
      <c r="AU8" s="96">
        <f>CORREL(E9:E129,AU9:AU129)</f>
        <v>0.90251851587587673</v>
      </c>
      <c r="AV8" s="96">
        <f>CORREL(E9:E129,AV9:AV129)</f>
        <v>0.88427826532454801</v>
      </c>
      <c r="AW8" s="5">
        <f>CORREL(E9:E129,AW9:AW129)</f>
        <v>0.82961449090325434</v>
      </c>
      <c r="AX8" s="96">
        <f>CORREL(E9:E129,AX9:AX129)</f>
        <v>0.81287108231342198</v>
      </c>
      <c r="AY8" s="5">
        <f>CORREL(E9:E129,AY9:AY129)</f>
        <v>0.80069150017400104</v>
      </c>
      <c r="AZ8" s="96">
        <f>CORREL(E9:E129,AZ9:AZ129)</f>
        <v>0.78265471425871525</v>
      </c>
      <c r="BA8" s="96">
        <f>CORREL(E9:E129,BA9:BA129)</f>
        <v>0.66115583715035242</v>
      </c>
      <c r="BB8" s="96">
        <f>CORREL(E9:E129,BB9:BB129)</f>
        <v>0.51513468868335865</v>
      </c>
      <c r="BC8" s="5">
        <f>CORREL(E9:E129,BC9:BC129)</f>
        <v>0.50344262096055292</v>
      </c>
      <c r="BD8" s="5">
        <f>CORREL(E9:E129,BD9:BD129)</f>
        <v>0.47185577711517873</v>
      </c>
      <c r="BE8" s="96">
        <f>CORREL(E9:E129,BE9:BE129)</f>
        <v>0.45949466725177901</v>
      </c>
      <c r="BF8" s="5">
        <f>CORREL(E9:E129,BF9:BF129)</f>
        <v>0.43381853592359637</v>
      </c>
      <c r="BG8" s="96">
        <f>CORREL(E9:E129,BG9:BG129)</f>
        <v>-0.15758395684556131</v>
      </c>
      <c r="BH8" s="96">
        <f>CORREL(E9:E129,BH9:BH129)</f>
        <v>-8.3774697846265636E-2</v>
      </c>
      <c r="BI8" s="96">
        <f>CORREL(E9:E129,BI9:BI129)</f>
        <v>-3.9170175691351769E-2</v>
      </c>
      <c r="BJ8" s="96">
        <f>CORREL(E9:E129,BJ9:BJ129)</f>
        <v>2.779180055777002E-2</v>
      </c>
      <c r="BK8" s="96">
        <f>CORREL(E9:E129,BK9:BK129)</f>
        <v>5.7784332096841979E-4</v>
      </c>
      <c r="BL8" s="99"/>
      <c r="BM8" s="100" t="s">
        <v>78</v>
      </c>
      <c r="BN8" s="96">
        <f>CORREL(BM9:BM129,BN9:BN129)</f>
        <v>0.99335035724778298</v>
      </c>
      <c r="BO8" s="96">
        <f>CORREL(BM9:BM129,BO9:BO129)</f>
        <v>0.99037253649059764</v>
      </c>
      <c r="BP8" s="96">
        <f>CORREL(BM9:BM129,BP9:BP129)</f>
        <v>0.96752638255207335</v>
      </c>
      <c r="BQ8" s="96">
        <f>CORREL(BM9:BM129,BQ9:BQ129)</f>
        <v>0.90040662470342792</v>
      </c>
      <c r="BR8" s="96">
        <f>CORREL(BM9:BM129,BR9:BR129)</f>
        <v>0.80063804899518809</v>
      </c>
      <c r="BS8" s="96">
        <f>CORREL(BM9:BM129,BS9:BS129)</f>
        <v>-0.79193790956615173</v>
      </c>
      <c r="BT8" s="96">
        <f>CORREL(BM9:BM129,BT9:BT129)</f>
        <v>0.69809661869968109</v>
      </c>
      <c r="BU8" s="96">
        <f>CORREL(BM9:BM129,BU9:BU129)</f>
        <v>0.63029850385533159</v>
      </c>
      <c r="BV8" s="96">
        <f>CORREL(BM9:BM129,BV9:BV129)</f>
        <v>0.44141070250036785</v>
      </c>
      <c r="BW8" s="99"/>
      <c r="BX8" s="100" t="s">
        <v>79</v>
      </c>
      <c r="BY8" s="96">
        <f>CORREL(BX9:BX129,BY9:BY129)</f>
        <v>-0.99335035724778331</v>
      </c>
      <c r="BZ8" s="96">
        <f>CORREL(BX9:BX129,BZ9:BZ129)</f>
        <v>-0.99037253649059787</v>
      </c>
      <c r="CA8" s="96">
        <f>CORREL(BX9:BX129,CA9:CA129)</f>
        <v>-0.96752638255207313</v>
      </c>
      <c r="CB8" s="96">
        <f>CORREL(BX9:BX129,CB9:CB129)</f>
        <v>-0.90040662470342747</v>
      </c>
      <c r="CC8" s="96">
        <f>CORREL(BX9:BX129,CC9:CC129)</f>
        <v>-0.8006380489951882</v>
      </c>
      <c r="CD8" s="96">
        <f>CORREL(BX9:BX129,CD9:CD129)</f>
        <v>0.79193790956615184</v>
      </c>
      <c r="CE8" s="96">
        <f>CORREL(BX9:BX129,CE9:CE129)</f>
        <v>-0.69809661869968065</v>
      </c>
      <c r="CF8" s="96">
        <f>CORREL(BX9:BX129,CF9:CF129)</f>
        <v>-0.63029850385533204</v>
      </c>
      <c r="CG8" s="96">
        <f>CORREL(BX9:BX129,CG9:CG129)</f>
        <v>-0.44141070250036785</v>
      </c>
      <c r="CH8" s="19"/>
      <c r="CI8" s="35">
        <v>1882</v>
      </c>
      <c r="CJ8" s="22">
        <v>0.47300346818076999</v>
      </c>
      <c r="CK8" s="22">
        <v>0.51695093621603572</v>
      </c>
      <c r="CL8" s="19"/>
      <c r="CM8" s="36"/>
      <c r="CS8" s="38"/>
      <c r="CT8" s="19"/>
      <c r="CU8" s="35">
        <v>1882</v>
      </c>
      <c r="CV8" s="39">
        <v>0.31769796825102975</v>
      </c>
      <c r="CW8" s="39">
        <v>0.60708923563433337</v>
      </c>
      <c r="CX8" s="39">
        <v>0.25646544927751419</v>
      </c>
      <c r="CY8" s="19"/>
      <c r="CZ8" s="36"/>
      <c r="DF8" s="38"/>
      <c r="DG8" s="19"/>
      <c r="DH8" s="35">
        <v>2016</v>
      </c>
      <c r="DI8" s="258">
        <v>4.18</v>
      </c>
      <c r="DJ8" s="257">
        <v>18.899999999999999</v>
      </c>
      <c r="DK8" s="259">
        <v>0.98</v>
      </c>
      <c r="DL8" s="260">
        <v>1.33</v>
      </c>
      <c r="DM8" s="19"/>
    </row>
    <row r="9" spans="1:200" ht="14.25" x14ac:dyDescent="0.2">
      <c r="A9" s="101"/>
      <c r="B9" s="102">
        <v>2021</v>
      </c>
      <c r="C9" s="103">
        <v>30</v>
      </c>
      <c r="D9" s="104">
        <v>2394</v>
      </c>
      <c r="E9" s="105">
        <v>10639</v>
      </c>
      <c r="F9" s="106">
        <f t="shared" ref="F9:F40" si="15">((((4/6)+((N9+R9+Y9+AC9+AA9+AF9+K9-(1-U9)-W9-X9)/20))*(AI9+(AR9+BI9)*5/6+(AW9+BC9+BF9)*1/6+AZ9*18/6+BE9*8/6-AS9*9/6-AT9*7/6-AV9*3/6-AX9*2/6-BG9*4/6-BH9)-(((2/6)-((N9+R9+T9+U9+AB9+AD9+AA9+AF9+K9)/20))*(AS9*17/6+AT9*12/6+AX9*3/6+BB9*2/6+BG9*5/6+BH9*8/6-AR9*1/6-AV9*9/6-AZ9*2/6))))/2</f>
        <v>10218.389910143513</v>
      </c>
      <c r="G9" s="107">
        <f>F9/E9</f>
        <v>0.96046526084627437</v>
      </c>
      <c r="H9" s="108">
        <f t="shared" ref="H9:H18" si="16">E9-F9</f>
        <v>420.61008985648732</v>
      </c>
      <c r="I9" s="109">
        <f t="shared" ref="I9:I40" si="17">AM9/AN9</f>
        <v>7.6998105317443416E-2</v>
      </c>
      <c r="J9" s="109">
        <f t="shared" ref="J9:J40" si="18">AM9/AI9</f>
        <v>0.21277650412045357</v>
      </c>
      <c r="K9" s="110">
        <f t="shared" ref="K9:K40" si="19">(AK9-AV9)/(AO9-AV9-AX9+AT9)</f>
        <v>0.28976660682226213</v>
      </c>
      <c r="L9" s="109">
        <f t="shared" ref="L9:L40" si="20">AI9/AN9</f>
        <v>0.36187315716896307</v>
      </c>
      <c r="M9" s="109">
        <f t="shared" ref="M9:M40" si="21">AM9/AK9</f>
        <v>0.36208350906790382</v>
      </c>
      <c r="N9" s="109">
        <f t="shared" ref="N9:N40" si="22">AI9/AO9</f>
        <v>0.40724712650929235</v>
      </c>
      <c r="O9" s="111">
        <f t="shared" ref="O9:O40" si="23">(K9*0.7635+L9*0.7562+M9*0.75+Q9*0.7248+R9*0.7021+U9*0.6285+1-V9*0.5884+1-W9*0.5276+AC9*0.3663)/6.931</f>
        <v>0.51462513627365003</v>
      </c>
      <c r="P9" s="112">
        <f t="shared" ref="P9:P40" si="24">(1-K9*0.7635+1-L9*0.7562+1-M9*0.75+1-Q9*0.7248+1-R9*0.7021+1-U9*0.6285+V9*0.5884+W9*0.5276+1-AC9*0.3663)/11.068</f>
        <v>0.4908866263541139</v>
      </c>
      <c r="Q9" s="109">
        <f t="shared" ref="Q9:Q40" si="25">AH9/AN9</f>
        <v>0.47517293182506137</v>
      </c>
      <c r="R9" s="109">
        <f t="shared" ref="R9:R40" si="26">N9+AA9</f>
        <v>0.72196307911550039</v>
      </c>
      <c r="S9" s="113">
        <f t="shared" ref="S9:S40" si="27">AK9/AI9</f>
        <v>0.58764483549166613</v>
      </c>
      <c r="T9" s="109">
        <f t="shared" ref="T9:T40" si="28">BD9/AI9</f>
        <v>8.0178449718074224E-2</v>
      </c>
      <c r="U9" s="114">
        <f t="shared" ref="U9:U40" si="29">AV9/AI9</f>
        <v>8.7613854637833818E-2</v>
      </c>
      <c r="V9" s="110">
        <f t="shared" ref="V9:V40" si="30">(AT9+BG9)/AI9</f>
        <v>2.8719251502571409E-2</v>
      </c>
      <c r="W9" s="115">
        <f t="shared" ref="W9:W40" si="31">AX9/AN9</f>
        <v>0.23862910187562361</v>
      </c>
      <c r="X9" s="109">
        <f t="shared" ref="X9:X40" si="32">BK9/AI9</f>
        <v>1.5676312039159798E-2</v>
      </c>
      <c r="Y9" s="116">
        <f t="shared" ref="Y9:Y40" si="33">E9/AN9</f>
        <v>0.11927531194995347</v>
      </c>
      <c r="Z9" s="117">
        <f t="shared" ref="Z9:Z40" si="34">BK9/AN9</f>
        <v>5.6728365303765817E-3</v>
      </c>
      <c r="AA9" s="109">
        <f t="shared" ref="AA9:AA40" si="35">(AK9+AR9+AZ9)/(AO9+AR9+AT9+AZ9)</f>
        <v>0.31471595260620805</v>
      </c>
      <c r="AB9" s="109">
        <f t="shared" ref="AB9:AB40" si="36">AP9/AI9</f>
        <v>0.27805316314517631</v>
      </c>
      <c r="AC9" s="109">
        <f t="shared" ref="AC9:AC72" si="37">AP9/AN9</f>
        <v>0.10061997600816171</v>
      </c>
      <c r="AD9" s="116">
        <f t="shared" ref="AD9:AD40" si="38">E9/AI9</f>
        <v>0.32960530392217607</v>
      </c>
      <c r="AE9" s="117">
        <f t="shared" ref="AE9:AE40" si="39">AK9/AO9</f>
        <v>0.23931667066200685</v>
      </c>
      <c r="AF9" s="118">
        <f t="shared" ref="AF9:AF40" si="40">AR9/AN9</f>
        <v>8.9027657880870428E-2</v>
      </c>
      <c r="AG9" s="119">
        <v>10106</v>
      </c>
      <c r="AH9" s="119">
        <f t="shared" ref="AH9:AH40" si="41">AI9+AG9</f>
        <v>42384</v>
      </c>
      <c r="AI9" s="120">
        <v>32278</v>
      </c>
      <c r="AJ9" s="121">
        <v>233</v>
      </c>
      <c r="AK9" s="119">
        <v>18968</v>
      </c>
      <c r="AL9" s="119">
        <v>3720</v>
      </c>
      <c r="AM9" s="119">
        <f t="shared" ref="AM9:AM40" si="42">AK9-AQ9</f>
        <v>6868</v>
      </c>
      <c r="AN9" s="119">
        <v>89197</v>
      </c>
      <c r="AO9" s="122">
        <v>79259</v>
      </c>
      <c r="AP9" s="119">
        <f t="shared" ref="AP9:AP40" si="43">AR9+AZ9</f>
        <v>8975</v>
      </c>
      <c r="AQ9" s="123">
        <v>12100</v>
      </c>
      <c r="AR9" s="119">
        <v>7941</v>
      </c>
      <c r="AS9" s="120">
        <v>1885</v>
      </c>
      <c r="AT9" s="120">
        <v>554</v>
      </c>
      <c r="AU9" s="123">
        <v>1635</v>
      </c>
      <c r="AV9" s="119">
        <v>2828</v>
      </c>
      <c r="AW9" s="120">
        <v>970</v>
      </c>
      <c r="AX9" s="119">
        <v>21285</v>
      </c>
      <c r="AY9" s="119">
        <f t="shared" ref="AY9:AY72" si="44">AW9+BB9+BF9</f>
        <v>1293</v>
      </c>
      <c r="AZ9" s="119">
        <v>1034</v>
      </c>
      <c r="BA9" s="119">
        <v>321</v>
      </c>
      <c r="BB9" s="124">
        <v>147</v>
      </c>
      <c r="BC9" s="120">
        <v>73</v>
      </c>
      <c r="BD9" s="119">
        <f t="shared" ref="BD9:BD72" si="45">AW9+BC9+BF9+BI9</f>
        <v>2588</v>
      </c>
      <c r="BE9" s="119">
        <v>1092</v>
      </c>
      <c r="BF9" s="120">
        <v>176</v>
      </c>
      <c r="BG9" s="120">
        <v>373</v>
      </c>
      <c r="BH9" s="119">
        <v>359</v>
      </c>
      <c r="BI9" s="119">
        <v>1369</v>
      </c>
      <c r="BJ9" s="119">
        <v>320</v>
      </c>
      <c r="BK9" s="124">
        <f t="shared" ref="BK9:BK72" si="46">BB9+BH9</f>
        <v>506</v>
      </c>
      <c r="BL9" s="125"/>
      <c r="BM9" s="22">
        <f t="shared" ref="BM9:BM72" si="47">(BT9*0.7635+BN9*0.7562+BQ9*0.75+BO9*0.7248+BP9*0.7021+BR9*0.6285+1-BS9*0.5884+1-BV9*0.5276+BU9*0.3663)/6.931</f>
        <v>0.51462513627365003</v>
      </c>
      <c r="BN9" s="39">
        <f t="shared" ref="BN9:BN40" si="48">AI9/AN9</f>
        <v>0.36187315716896307</v>
      </c>
      <c r="BO9" s="126">
        <f t="shared" ref="BO9:BO40" si="49">AH9/AN9</f>
        <v>0.47517293182506137</v>
      </c>
      <c r="BP9" s="39">
        <f t="shared" ref="BP9:BP40" si="50">N9+AA9</f>
        <v>0.72196307911550039</v>
      </c>
      <c r="BQ9" s="127">
        <f t="shared" ref="BQ9:BQ40" si="51">AM9/AK9</f>
        <v>0.36208350906790382</v>
      </c>
      <c r="BR9" s="127">
        <f t="shared" ref="BR9:BR40" si="52">AV9/AI9</f>
        <v>8.7613854637833818E-2</v>
      </c>
      <c r="BS9" s="39">
        <f t="shared" ref="BS9:BS40" si="53">(AT9+BG9)/AI9</f>
        <v>2.8719251502571409E-2</v>
      </c>
      <c r="BT9" s="39">
        <f t="shared" ref="BT9:BT40" si="54">(AK9-AV9)/(AO9-AV9-AX9+AT9)</f>
        <v>0.28976660682226213</v>
      </c>
      <c r="BU9" s="127">
        <f t="shared" ref="BU9:BU40" si="55">AP9/AN9</f>
        <v>0.10061997600816171</v>
      </c>
      <c r="BV9" s="127">
        <f t="shared" ref="BV9:BV40" si="56">AX9/AN9</f>
        <v>0.23862910187562361</v>
      </c>
      <c r="BW9" s="125"/>
      <c r="BX9" s="22">
        <f t="shared" ref="BX9:BX72" si="57">(1-CE9*0.7635+1-BY9*0.7562+1-CB9*0.75+1-BZ9*0.7248+1-CA9*0.7021+1-CC9*0.6285+CD9*0.5884+CG9*0.5276+1-CF9*0.3663)/11.068</f>
        <v>0.4908866263541139</v>
      </c>
      <c r="BY9" s="39">
        <f t="shared" ref="BY9:BY40" si="58">AI9/AN9</f>
        <v>0.36187315716896307</v>
      </c>
      <c r="BZ9" s="39">
        <f t="shared" ref="BZ9:BZ40" si="59">AH9/AN9</f>
        <v>0.47517293182506137</v>
      </c>
      <c r="CA9" s="39">
        <f t="shared" ref="CA9:CA40" si="60">N9+AA9</f>
        <v>0.72196307911550039</v>
      </c>
      <c r="CB9" s="126">
        <f t="shared" ref="CB9:CB40" si="61">AM9/AK9</f>
        <v>0.36208350906790382</v>
      </c>
      <c r="CC9" s="127">
        <f t="shared" ref="CC9:CC40" si="62">AV9/AI9</f>
        <v>8.7613854637833818E-2</v>
      </c>
      <c r="CD9" s="127">
        <f t="shared" ref="CD9:CD40" si="63">(AT9+BG9)/AI9</f>
        <v>2.8719251502571409E-2</v>
      </c>
      <c r="CE9" s="39">
        <f t="shared" ref="CE9:CE40" si="64">(AK9-AV9)/(AO9-AV9-AX9+AT9)</f>
        <v>0.28976660682226213</v>
      </c>
      <c r="CF9" s="127">
        <f t="shared" ref="CF9:CF40" si="65">AP9/AN9</f>
        <v>0.10061997600816171</v>
      </c>
      <c r="CG9" s="127">
        <f t="shared" ref="CG9:CG40" si="66">AX9/AN9</f>
        <v>0.23862910187562361</v>
      </c>
      <c r="CH9" s="101"/>
      <c r="CI9" s="35">
        <v>1883</v>
      </c>
      <c r="CJ9" s="22">
        <v>0.48259648819485323</v>
      </c>
      <c r="CK9" s="22">
        <v>0.51094359778835119</v>
      </c>
      <c r="CL9" s="101"/>
      <c r="CT9" s="101"/>
      <c r="CU9" s="35">
        <v>1883</v>
      </c>
      <c r="CV9" s="39">
        <v>0.3320388025868391</v>
      </c>
      <c r="CW9" s="39">
        <v>0.63448274329898946</v>
      </c>
      <c r="CX9" s="39">
        <v>0.26494202124201188</v>
      </c>
      <c r="CY9" s="101"/>
      <c r="DG9" s="101"/>
      <c r="DH9" s="35">
        <v>2015</v>
      </c>
      <c r="DI9" s="258">
        <v>3.95</v>
      </c>
      <c r="DJ9" s="257">
        <v>19.2</v>
      </c>
      <c r="DK9" s="259">
        <v>0.98</v>
      </c>
      <c r="DL9" s="260">
        <v>1.29</v>
      </c>
      <c r="DM9" s="101"/>
    </row>
    <row r="10" spans="1:200" ht="14.25" x14ac:dyDescent="0.2">
      <c r="A10" s="101"/>
      <c r="B10" s="131">
        <v>2020</v>
      </c>
      <c r="C10" s="103">
        <v>30</v>
      </c>
      <c r="D10" s="104">
        <v>1796</v>
      </c>
      <c r="E10" s="105">
        <v>8344</v>
      </c>
      <c r="F10" s="106">
        <f t="shared" si="15"/>
        <v>8203.2704982026626</v>
      </c>
      <c r="G10" s="132">
        <f t="shared" ref="G10:G73" si="67">F10/E10</f>
        <v>0.98313404820262018</v>
      </c>
      <c r="H10" s="106">
        <f t="shared" si="16"/>
        <v>140.72950179733743</v>
      </c>
      <c r="I10" s="109">
        <f t="shared" si="17"/>
        <v>8.0714521998015223E-2</v>
      </c>
      <c r="J10" s="109">
        <f t="shared" si="18"/>
        <v>0.2149951938481256</v>
      </c>
      <c r="K10" s="110">
        <f t="shared" si="19"/>
        <v>0.29211400510326896</v>
      </c>
      <c r="L10" s="109">
        <f t="shared" si="20"/>
        <v>0.37542477370462818</v>
      </c>
      <c r="M10" s="109">
        <f t="shared" si="21"/>
        <v>0.37177089826165249</v>
      </c>
      <c r="N10" s="109">
        <f t="shared" si="22"/>
        <v>0.42297137048958156</v>
      </c>
      <c r="O10" s="111">
        <f t="shared" si="23"/>
        <v>0.52340473419247957</v>
      </c>
      <c r="P10" s="112">
        <f t="shared" si="24"/>
        <v>0.48538866889337956</v>
      </c>
      <c r="Q10" s="109">
        <f t="shared" si="25"/>
        <v>0.49538387513908522</v>
      </c>
      <c r="R10" s="109">
        <f t="shared" si="26"/>
        <v>0.74480421395932306</v>
      </c>
      <c r="S10" s="113">
        <f t="shared" si="27"/>
        <v>0.57830022428708749</v>
      </c>
      <c r="T10" s="109">
        <f t="shared" si="28"/>
        <v>7.6738224927907717E-2</v>
      </c>
      <c r="U10" s="114">
        <f t="shared" si="29"/>
        <v>9.2278115988465234E-2</v>
      </c>
      <c r="V10" s="110">
        <f t="shared" si="30"/>
        <v>2.1147068247356616E-2</v>
      </c>
      <c r="W10" s="115">
        <f t="shared" si="31"/>
        <v>0.23435479505608517</v>
      </c>
      <c r="X10" s="109">
        <f t="shared" si="32"/>
        <v>1.6380967638577378E-2</v>
      </c>
      <c r="Y10" s="116">
        <f t="shared" si="33"/>
        <v>0.12546236429795807</v>
      </c>
      <c r="Z10" s="117">
        <f t="shared" si="34"/>
        <v>6.1498210687757496E-3</v>
      </c>
      <c r="AA10" s="109">
        <f t="shared" si="35"/>
        <v>0.3218328434697415</v>
      </c>
      <c r="AB10" s="109">
        <f t="shared" si="36"/>
        <v>0.2768743992310157</v>
      </c>
      <c r="AC10" s="109">
        <f t="shared" si="37"/>
        <v>0.10394550867590895</v>
      </c>
      <c r="AD10" s="116">
        <f t="shared" si="38"/>
        <v>0.3341877603332265</v>
      </c>
      <c r="AE10" s="117">
        <f t="shared" si="39"/>
        <v>0.2446044384211418</v>
      </c>
      <c r="AF10" s="118">
        <f t="shared" si="40"/>
        <v>9.1600757826361526E-2</v>
      </c>
      <c r="AG10" s="119">
        <v>7978</v>
      </c>
      <c r="AH10" s="119">
        <f t="shared" si="41"/>
        <v>32946</v>
      </c>
      <c r="AI10" s="120">
        <v>24968</v>
      </c>
      <c r="AJ10" s="121">
        <v>156</v>
      </c>
      <c r="AK10" s="119">
        <v>14439</v>
      </c>
      <c r="AL10" s="119">
        <v>2823</v>
      </c>
      <c r="AM10" s="119">
        <f t="shared" si="42"/>
        <v>5368</v>
      </c>
      <c r="AN10" s="119">
        <v>66506</v>
      </c>
      <c r="AO10" s="122">
        <v>59030</v>
      </c>
      <c r="AP10" s="119">
        <f t="shared" si="43"/>
        <v>6913</v>
      </c>
      <c r="AQ10" s="123">
        <v>9071</v>
      </c>
      <c r="AR10" s="119">
        <v>6092</v>
      </c>
      <c r="AS10" s="120">
        <v>1432</v>
      </c>
      <c r="AT10" s="120">
        <v>402</v>
      </c>
      <c r="AU10" s="123">
        <v>1237</v>
      </c>
      <c r="AV10" s="119">
        <v>2304</v>
      </c>
      <c r="AW10" s="120">
        <v>675</v>
      </c>
      <c r="AX10" s="119">
        <v>15586</v>
      </c>
      <c r="AY10" s="119">
        <f t="shared" si="44"/>
        <v>933</v>
      </c>
      <c r="AZ10" s="119">
        <v>821</v>
      </c>
      <c r="BA10" s="119">
        <v>202</v>
      </c>
      <c r="BB10" s="124">
        <v>117</v>
      </c>
      <c r="BC10" s="120">
        <v>63</v>
      </c>
      <c r="BD10" s="119">
        <f t="shared" si="45"/>
        <v>1916</v>
      </c>
      <c r="BE10" s="119">
        <v>883</v>
      </c>
      <c r="BF10" s="120">
        <v>141</v>
      </c>
      <c r="BG10" s="120">
        <v>126</v>
      </c>
      <c r="BH10" s="119">
        <v>292</v>
      </c>
      <c r="BI10" s="119">
        <v>1037</v>
      </c>
      <c r="BJ10" s="119">
        <v>241</v>
      </c>
      <c r="BK10" s="124">
        <f t="shared" si="46"/>
        <v>409</v>
      </c>
      <c r="BL10" s="125"/>
      <c r="BM10" s="22">
        <f t="shared" si="47"/>
        <v>0.52340473419247957</v>
      </c>
      <c r="BN10" s="39">
        <f t="shared" si="48"/>
        <v>0.37542477370462818</v>
      </c>
      <c r="BO10" s="126">
        <f t="shared" si="49"/>
        <v>0.49538387513908522</v>
      </c>
      <c r="BP10" s="39">
        <f t="shared" si="50"/>
        <v>0.74480421395932306</v>
      </c>
      <c r="BQ10" s="127">
        <f t="shared" si="51"/>
        <v>0.37177089826165249</v>
      </c>
      <c r="BR10" s="127">
        <f t="shared" si="52"/>
        <v>9.2278115988465234E-2</v>
      </c>
      <c r="BS10" s="39">
        <f t="shared" si="53"/>
        <v>2.1147068247356616E-2</v>
      </c>
      <c r="BT10" s="39">
        <f t="shared" si="54"/>
        <v>0.29211400510326896</v>
      </c>
      <c r="BU10" s="127">
        <f t="shared" si="55"/>
        <v>0.10394550867590895</v>
      </c>
      <c r="BV10" s="127">
        <f t="shared" si="56"/>
        <v>0.23435479505608517</v>
      </c>
      <c r="BW10" s="125"/>
      <c r="BX10" s="22">
        <f t="shared" si="57"/>
        <v>0.48538866889337956</v>
      </c>
      <c r="BY10" s="39">
        <f t="shared" si="58"/>
        <v>0.37542477370462818</v>
      </c>
      <c r="BZ10" s="39">
        <f t="shared" si="59"/>
        <v>0.49538387513908522</v>
      </c>
      <c r="CA10" s="39">
        <f t="shared" si="60"/>
        <v>0.74480421395932306</v>
      </c>
      <c r="CB10" s="126">
        <f t="shared" si="61"/>
        <v>0.37177089826165249</v>
      </c>
      <c r="CC10" s="127">
        <f t="shared" si="62"/>
        <v>9.2278115988465234E-2</v>
      </c>
      <c r="CD10" s="127">
        <f t="shared" si="63"/>
        <v>2.1147068247356616E-2</v>
      </c>
      <c r="CE10" s="39">
        <f t="shared" si="64"/>
        <v>0.29211400510326896</v>
      </c>
      <c r="CF10" s="127">
        <f t="shared" si="65"/>
        <v>0.10394550867590895</v>
      </c>
      <c r="CG10" s="127">
        <f t="shared" si="66"/>
        <v>0.23435479505608517</v>
      </c>
      <c r="CH10" s="101"/>
      <c r="CI10" s="35">
        <v>1884</v>
      </c>
      <c r="CJ10" s="22">
        <v>0.47381798495159327</v>
      </c>
      <c r="CK10" s="22">
        <v>0.51644086974164327</v>
      </c>
      <c r="CL10" s="101"/>
      <c r="CT10" s="101"/>
      <c r="CU10" s="35">
        <v>1884</v>
      </c>
      <c r="CV10" s="39">
        <v>0.31164416397186362</v>
      </c>
      <c r="CW10" s="39">
        <v>0.60405919277279918</v>
      </c>
      <c r="CX10" s="39">
        <v>0.24641631652478696</v>
      </c>
      <c r="CY10" s="101"/>
      <c r="DG10" s="101"/>
      <c r="DH10" s="35">
        <v>2014</v>
      </c>
      <c r="DI10" s="258">
        <v>3.74</v>
      </c>
      <c r="DJ10" s="257">
        <v>19.3</v>
      </c>
      <c r="DK10" s="259">
        <v>0.98</v>
      </c>
      <c r="DL10" s="260">
        <v>1.28</v>
      </c>
      <c r="DM10" s="101"/>
    </row>
    <row r="11" spans="1:200" ht="14.25" x14ac:dyDescent="0.2">
      <c r="A11" s="101"/>
      <c r="B11" s="102">
        <v>2019</v>
      </c>
      <c r="C11" s="103">
        <v>30</v>
      </c>
      <c r="D11" s="104">
        <v>4858</v>
      </c>
      <c r="E11" s="105">
        <v>23467</v>
      </c>
      <c r="F11" s="106">
        <f t="shared" si="15"/>
        <v>23068.750379205743</v>
      </c>
      <c r="G11" s="132">
        <f t="shared" si="67"/>
        <v>0.98302937653750988</v>
      </c>
      <c r="H11" s="106">
        <f t="shared" si="16"/>
        <v>398.24962079425677</v>
      </c>
      <c r="I11" s="109">
        <f t="shared" si="17"/>
        <v>8.6276317976377484E-2</v>
      </c>
      <c r="J11" s="109">
        <f t="shared" si="18"/>
        <v>0.22205663189269748</v>
      </c>
      <c r="K11" s="110">
        <f t="shared" si="19"/>
        <v>0.29832828547740309</v>
      </c>
      <c r="L11" s="109">
        <f t="shared" si="20"/>
        <v>0.38853294873925703</v>
      </c>
      <c r="M11" s="109">
        <f t="shared" si="21"/>
        <v>0.38278741168914582</v>
      </c>
      <c r="N11" s="109">
        <f t="shared" si="22"/>
        <v>0.43484887579432469</v>
      </c>
      <c r="O11" s="111">
        <f t="shared" si="23"/>
        <v>0.5290120825928688</v>
      </c>
      <c r="P11" s="112">
        <f t="shared" si="24"/>
        <v>0.48187723667770382</v>
      </c>
      <c r="Q11" s="109">
        <f t="shared" si="25"/>
        <v>0.50900990258260637</v>
      </c>
      <c r="R11" s="109">
        <f t="shared" si="26"/>
        <v>0.75754383486369137</v>
      </c>
      <c r="S11" s="113">
        <f t="shared" si="27"/>
        <v>0.58010432190760064</v>
      </c>
      <c r="T11" s="109">
        <f t="shared" si="28"/>
        <v>7.159021913120274E-2</v>
      </c>
      <c r="U11" s="114">
        <f t="shared" si="29"/>
        <v>9.350333940497875E-2</v>
      </c>
      <c r="V11" s="110">
        <f t="shared" si="30"/>
        <v>2.6577247888723298E-2</v>
      </c>
      <c r="W11" s="115">
        <f t="shared" si="31"/>
        <v>0.22959301296932719</v>
      </c>
      <c r="X11" s="109">
        <f t="shared" si="32"/>
        <v>1.597946679913893E-2</v>
      </c>
      <c r="Y11" s="116">
        <f t="shared" si="33"/>
        <v>0.12581694966142495</v>
      </c>
      <c r="Z11" s="117">
        <f t="shared" si="34"/>
        <v>6.2085493547505057E-3</v>
      </c>
      <c r="AA11" s="109">
        <f t="shared" si="35"/>
        <v>0.32269495906936663</v>
      </c>
      <c r="AB11" s="109">
        <f t="shared" si="36"/>
        <v>0.24671579179775902</v>
      </c>
      <c r="AC11" s="109">
        <f t="shared" si="37"/>
        <v>9.5857214087723908E-2</v>
      </c>
      <c r="AD11" s="116">
        <f t="shared" si="38"/>
        <v>0.32382568857978694</v>
      </c>
      <c r="AE11" s="117">
        <f t="shared" si="39"/>
        <v>0.25225771222494914</v>
      </c>
      <c r="AF11" s="118">
        <f t="shared" si="40"/>
        <v>8.5220113984248086E-2</v>
      </c>
      <c r="AG11" s="119">
        <v>22471</v>
      </c>
      <c r="AH11" s="119">
        <f t="shared" si="41"/>
        <v>94939</v>
      </c>
      <c r="AI11" s="120">
        <v>72468</v>
      </c>
      <c r="AJ11" s="121"/>
      <c r="AK11" s="119">
        <v>42039</v>
      </c>
      <c r="AL11" s="119">
        <v>8531</v>
      </c>
      <c r="AM11" s="119">
        <f t="shared" si="42"/>
        <v>16092</v>
      </c>
      <c r="AN11" s="119">
        <v>186517</v>
      </c>
      <c r="AO11" s="122">
        <v>166651</v>
      </c>
      <c r="AP11" s="119">
        <f t="shared" si="43"/>
        <v>17879</v>
      </c>
      <c r="AQ11" s="123">
        <v>25947</v>
      </c>
      <c r="AR11" s="119">
        <v>15895</v>
      </c>
      <c r="AS11" s="120">
        <v>4009</v>
      </c>
      <c r="AT11" s="120">
        <v>1150</v>
      </c>
      <c r="AU11" s="123">
        <v>3463</v>
      </c>
      <c r="AV11" s="119">
        <v>6776</v>
      </c>
      <c r="AW11" s="120">
        <v>1788</v>
      </c>
      <c r="AX11" s="119">
        <v>42823</v>
      </c>
      <c r="AY11" s="119">
        <f t="shared" si="44"/>
        <v>2463</v>
      </c>
      <c r="AZ11" s="119">
        <v>1984</v>
      </c>
      <c r="BA11" s="119">
        <v>753</v>
      </c>
      <c r="BB11" s="124">
        <v>326</v>
      </c>
      <c r="BC11" s="120">
        <v>153</v>
      </c>
      <c r="BD11" s="119">
        <f t="shared" si="45"/>
        <v>5188</v>
      </c>
      <c r="BE11" s="119">
        <v>2280</v>
      </c>
      <c r="BF11" s="120">
        <v>349</v>
      </c>
      <c r="BG11" s="120">
        <v>776</v>
      </c>
      <c r="BH11" s="119">
        <v>832</v>
      </c>
      <c r="BI11" s="119">
        <v>2898</v>
      </c>
      <c r="BJ11" s="119">
        <v>785</v>
      </c>
      <c r="BK11" s="124">
        <f t="shared" si="46"/>
        <v>1158</v>
      </c>
      <c r="BL11" s="125"/>
      <c r="BM11" s="22">
        <f t="shared" si="47"/>
        <v>0.5290120825928688</v>
      </c>
      <c r="BN11" s="39">
        <f t="shared" si="48"/>
        <v>0.38853294873925703</v>
      </c>
      <c r="BO11" s="126">
        <f t="shared" si="49"/>
        <v>0.50900990258260637</v>
      </c>
      <c r="BP11" s="39">
        <f t="shared" si="50"/>
        <v>0.75754383486369137</v>
      </c>
      <c r="BQ11" s="127">
        <f t="shared" si="51"/>
        <v>0.38278741168914582</v>
      </c>
      <c r="BR11" s="127">
        <f t="shared" si="52"/>
        <v>9.350333940497875E-2</v>
      </c>
      <c r="BS11" s="39">
        <f t="shared" si="53"/>
        <v>2.6577247888723298E-2</v>
      </c>
      <c r="BT11" s="39">
        <f t="shared" si="54"/>
        <v>0.29832828547740309</v>
      </c>
      <c r="BU11" s="127">
        <f t="shared" si="55"/>
        <v>9.5857214087723908E-2</v>
      </c>
      <c r="BV11" s="127">
        <f t="shared" si="56"/>
        <v>0.22959301296932719</v>
      </c>
      <c r="BW11" s="125"/>
      <c r="BX11" s="22">
        <f t="shared" si="57"/>
        <v>0.48187723667770382</v>
      </c>
      <c r="BY11" s="39">
        <f t="shared" si="58"/>
        <v>0.38853294873925703</v>
      </c>
      <c r="BZ11" s="39">
        <f t="shared" si="59"/>
        <v>0.50900990258260637</v>
      </c>
      <c r="CA11" s="39">
        <f t="shared" si="60"/>
        <v>0.75754383486369137</v>
      </c>
      <c r="CB11" s="126">
        <f t="shared" si="61"/>
        <v>0.38278741168914582</v>
      </c>
      <c r="CC11" s="127">
        <f t="shared" si="62"/>
        <v>9.350333940497875E-2</v>
      </c>
      <c r="CD11" s="127">
        <f t="shared" si="63"/>
        <v>2.6577247888723298E-2</v>
      </c>
      <c r="CE11" s="39">
        <f t="shared" si="64"/>
        <v>0.29832828547740309</v>
      </c>
      <c r="CF11" s="127">
        <f t="shared" si="65"/>
        <v>9.5857214087723908E-2</v>
      </c>
      <c r="CG11" s="127">
        <f t="shared" si="66"/>
        <v>0.22959301296932719</v>
      </c>
      <c r="CH11" s="101"/>
      <c r="CI11" s="35">
        <v>1885</v>
      </c>
      <c r="CJ11" s="22">
        <v>0.47189147615856891</v>
      </c>
      <c r="CK11" s="22">
        <v>0.51764728756278988</v>
      </c>
      <c r="CL11" s="101"/>
      <c r="CT11" s="101"/>
      <c r="CU11" s="35">
        <v>1885</v>
      </c>
      <c r="CV11" s="39">
        <v>0.30631645341502972</v>
      </c>
      <c r="CW11" s="39">
        <v>0.6108433839517331</v>
      </c>
      <c r="CX11" s="39">
        <v>0.25147174119073235</v>
      </c>
      <c r="CY11" s="101"/>
      <c r="DG11" s="101"/>
      <c r="DH11" s="35">
        <v>2013</v>
      </c>
      <c r="DI11" s="258">
        <v>3.86</v>
      </c>
      <c r="DJ11" s="257">
        <v>19.399999999999999</v>
      </c>
      <c r="DK11" s="259">
        <v>0.99</v>
      </c>
      <c r="DL11" s="260">
        <v>1.3</v>
      </c>
      <c r="DM11" s="101"/>
    </row>
    <row r="12" spans="1:200" ht="14.25" x14ac:dyDescent="0.2">
      <c r="A12" s="101"/>
      <c r="B12" s="102">
        <v>2018</v>
      </c>
      <c r="C12" s="103">
        <v>30</v>
      </c>
      <c r="D12" s="104">
        <v>4862</v>
      </c>
      <c r="E12" s="105">
        <v>21630</v>
      </c>
      <c r="F12" s="106">
        <f t="shared" si="15"/>
        <v>21239.828990094618</v>
      </c>
      <c r="G12" s="132">
        <f t="shared" si="67"/>
        <v>0.9819615806793629</v>
      </c>
      <c r="H12" s="106">
        <f t="shared" si="16"/>
        <v>390.17100990538165</v>
      </c>
      <c r="I12" s="109">
        <f t="shared" si="17"/>
        <v>7.9378196922312419E-2</v>
      </c>
      <c r="J12" s="109">
        <f t="shared" si="18"/>
        <v>0.21697597850319647</v>
      </c>
      <c r="K12" s="110">
        <f t="shared" si="19"/>
        <v>0.29558289885297184</v>
      </c>
      <c r="L12" s="109">
        <f t="shared" si="20"/>
        <v>0.36583864015685513</v>
      </c>
      <c r="M12" s="109">
        <f t="shared" si="21"/>
        <v>0.35828172997220731</v>
      </c>
      <c r="N12" s="109">
        <f t="shared" si="22"/>
        <v>0.40941897577252284</v>
      </c>
      <c r="O12" s="111">
        <f t="shared" si="23"/>
        <v>0.51638189990365269</v>
      </c>
      <c r="P12" s="112">
        <f t="shared" si="24"/>
        <v>0.48978650630355836</v>
      </c>
      <c r="Q12" s="109">
        <f t="shared" si="25"/>
        <v>0.47713879841632501</v>
      </c>
      <c r="R12" s="109">
        <f t="shared" si="26"/>
        <v>0.72756305391660092</v>
      </c>
      <c r="S12" s="113">
        <f t="shared" si="27"/>
        <v>0.60560157092025813</v>
      </c>
      <c r="T12" s="109">
        <f t="shared" si="28"/>
        <v>7.6183726801612256E-2</v>
      </c>
      <c r="U12" s="114">
        <f t="shared" si="29"/>
        <v>8.2458549261047384E-2</v>
      </c>
      <c r="V12" s="110">
        <f t="shared" si="30"/>
        <v>3.0384904991805819E-2</v>
      </c>
      <c r="W12" s="115">
        <f t="shared" si="31"/>
        <v>0.22257330978345999</v>
      </c>
      <c r="X12" s="109">
        <f t="shared" si="32"/>
        <v>1.9370746039479705E-2</v>
      </c>
      <c r="Y12" s="116">
        <f t="shared" si="33"/>
        <v>0.11683113768573883</v>
      </c>
      <c r="Z12" s="117">
        <f t="shared" si="34"/>
        <v>7.0865673899070426E-3</v>
      </c>
      <c r="AA12" s="109">
        <f t="shared" si="35"/>
        <v>0.31814407814407814</v>
      </c>
      <c r="AB12" s="109">
        <f t="shared" si="36"/>
        <v>0.2599695855664319</v>
      </c>
      <c r="AC12" s="109">
        <f t="shared" si="37"/>
        <v>9.5106919665764636E-2</v>
      </c>
      <c r="AD12" s="116">
        <f t="shared" si="38"/>
        <v>0.31935155246489788</v>
      </c>
      <c r="AE12" s="117">
        <f t="shared" si="39"/>
        <v>0.24794477489240291</v>
      </c>
      <c r="AF12" s="118">
        <f t="shared" si="40"/>
        <v>8.4725530547318503E-2</v>
      </c>
      <c r="AG12" s="119">
        <v>20606</v>
      </c>
      <c r="AH12" s="119">
        <f t="shared" si="41"/>
        <v>88337</v>
      </c>
      <c r="AI12" s="120">
        <v>67731</v>
      </c>
      <c r="AJ12" s="121"/>
      <c r="AK12" s="119">
        <v>41018</v>
      </c>
      <c r="AL12" s="119">
        <v>8264</v>
      </c>
      <c r="AM12" s="119">
        <f t="shared" si="42"/>
        <v>14696</v>
      </c>
      <c r="AN12" s="119">
        <v>185139</v>
      </c>
      <c r="AO12" s="122">
        <v>165432</v>
      </c>
      <c r="AP12" s="119">
        <f t="shared" si="43"/>
        <v>17608</v>
      </c>
      <c r="AQ12" s="123">
        <v>26322</v>
      </c>
      <c r="AR12" s="119">
        <v>15686</v>
      </c>
      <c r="AS12" s="120">
        <v>4094</v>
      </c>
      <c r="AT12" s="120">
        <v>1235</v>
      </c>
      <c r="AU12" s="123">
        <v>3457</v>
      </c>
      <c r="AV12" s="119">
        <v>5585</v>
      </c>
      <c r="AW12" s="120">
        <v>1847</v>
      </c>
      <c r="AX12" s="119">
        <v>41207</v>
      </c>
      <c r="AY12" s="119">
        <f t="shared" si="44"/>
        <v>2571</v>
      </c>
      <c r="AZ12" s="119">
        <v>1922</v>
      </c>
      <c r="BA12" s="119">
        <v>929</v>
      </c>
      <c r="BB12" s="124">
        <v>354</v>
      </c>
      <c r="BC12" s="120">
        <v>151</v>
      </c>
      <c r="BD12" s="119">
        <f t="shared" si="45"/>
        <v>5160</v>
      </c>
      <c r="BE12" s="119">
        <v>2474</v>
      </c>
      <c r="BF12" s="120">
        <v>370</v>
      </c>
      <c r="BG12" s="120">
        <v>823</v>
      </c>
      <c r="BH12" s="119">
        <v>958</v>
      </c>
      <c r="BI12" s="119">
        <v>2792</v>
      </c>
      <c r="BJ12" s="119">
        <v>847</v>
      </c>
      <c r="BK12" s="124">
        <f t="shared" si="46"/>
        <v>1312</v>
      </c>
      <c r="BL12" s="125"/>
      <c r="BM12" s="22">
        <f t="shared" si="47"/>
        <v>0.51638189990365269</v>
      </c>
      <c r="BN12" s="39">
        <f t="shared" si="48"/>
        <v>0.36583864015685513</v>
      </c>
      <c r="BO12" s="126">
        <f t="shared" si="49"/>
        <v>0.47713879841632501</v>
      </c>
      <c r="BP12" s="39">
        <f t="shared" si="50"/>
        <v>0.72756305391660092</v>
      </c>
      <c r="BQ12" s="127">
        <f t="shared" si="51"/>
        <v>0.35828172997220731</v>
      </c>
      <c r="BR12" s="127">
        <f t="shared" si="52"/>
        <v>8.2458549261047384E-2</v>
      </c>
      <c r="BS12" s="39">
        <f t="shared" si="53"/>
        <v>3.0384904991805819E-2</v>
      </c>
      <c r="BT12" s="39">
        <f t="shared" si="54"/>
        <v>0.29558289885297184</v>
      </c>
      <c r="BU12" s="127">
        <f t="shared" si="55"/>
        <v>9.5106919665764636E-2</v>
      </c>
      <c r="BV12" s="127">
        <f t="shared" si="56"/>
        <v>0.22257330978345999</v>
      </c>
      <c r="BW12" s="125"/>
      <c r="BX12" s="22">
        <f t="shared" si="57"/>
        <v>0.48978650630355836</v>
      </c>
      <c r="BY12" s="39">
        <f t="shared" si="58"/>
        <v>0.36583864015685513</v>
      </c>
      <c r="BZ12" s="39">
        <f t="shared" si="59"/>
        <v>0.47713879841632501</v>
      </c>
      <c r="CA12" s="39">
        <f t="shared" si="60"/>
        <v>0.72756305391660092</v>
      </c>
      <c r="CB12" s="126">
        <f t="shared" si="61"/>
        <v>0.35828172997220731</v>
      </c>
      <c r="CC12" s="127">
        <f t="shared" si="62"/>
        <v>8.2458549261047384E-2</v>
      </c>
      <c r="CD12" s="127">
        <f t="shared" si="63"/>
        <v>3.0384904991805819E-2</v>
      </c>
      <c r="CE12" s="39">
        <f t="shared" si="64"/>
        <v>0.29558289885297184</v>
      </c>
      <c r="CF12" s="127">
        <f t="shared" si="65"/>
        <v>9.5106919665764636E-2</v>
      </c>
      <c r="CG12" s="127">
        <f t="shared" si="66"/>
        <v>0.22257330978345999</v>
      </c>
      <c r="CH12" s="101"/>
      <c r="CI12" s="35">
        <v>1886</v>
      </c>
      <c r="CJ12" s="22">
        <v>0.47668281808603397</v>
      </c>
      <c r="CK12" s="22">
        <v>0.51464685470235794</v>
      </c>
      <c r="CL12" s="101"/>
      <c r="CT12" s="101"/>
      <c r="CU12" s="35">
        <v>1886</v>
      </c>
      <c r="CV12" s="39">
        <v>0.3071709607818251</v>
      </c>
      <c r="CW12" s="39">
        <v>0.63179383732960659</v>
      </c>
      <c r="CX12" s="39">
        <v>0.25468510586901072</v>
      </c>
      <c r="CY12" s="101"/>
      <c r="DG12" s="101"/>
      <c r="DH12" s="35">
        <v>2012</v>
      </c>
      <c r="DI12" s="258">
        <v>4.01</v>
      </c>
      <c r="DJ12" s="257">
        <v>19.399999999999999</v>
      </c>
      <c r="DK12" s="259">
        <v>0.98</v>
      </c>
      <c r="DL12" s="260">
        <v>1.31</v>
      </c>
      <c r="DM12" s="101"/>
    </row>
    <row r="13" spans="1:200" ht="14.25" x14ac:dyDescent="0.2">
      <c r="A13" s="101"/>
      <c r="B13" s="102">
        <v>2017</v>
      </c>
      <c r="C13" s="103">
        <v>30</v>
      </c>
      <c r="D13" s="104">
        <v>4860</v>
      </c>
      <c r="E13" s="105">
        <v>22582</v>
      </c>
      <c r="F13" s="106">
        <f t="shared" si="15"/>
        <v>22211.427288987165</v>
      </c>
      <c r="G13" s="132">
        <f t="shared" si="67"/>
        <v>0.98358990740355878</v>
      </c>
      <c r="H13" s="106">
        <f t="shared" si="16"/>
        <v>370.5727110128355</v>
      </c>
      <c r="I13" s="109">
        <f t="shared" si="17"/>
        <v>8.2554844976928679E-2</v>
      </c>
      <c r="J13" s="109">
        <f t="shared" si="18"/>
        <v>0.2169264149070437</v>
      </c>
      <c r="K13" s="110">
        <f t="shared" si="19"/>
        <v>0.29960340507442379</v>
      </c>
      <c r="L13" s="109">
        <f t="shared" si="20"/>
        <v>0.38056612428829706</v>
      </c>
      <c r="M13" s="109">
        <f t="shared" si="21"/>
        <v>0.36235935094160843</v>
      </c>
      <c r="N13" s="109">
        <f t="shared" si="22"/>
        <v>0.42591216848768171</v>
      </c>
      <c r="O13" s="111">
        <f t="shared" si="23"/>
        <v>0.52414274576387099</v>
      </c>
      <c r="P13" s="112">
        <f t="shared" si="24"/>
        <v>0.48492651148451477</v>
      </c>
      <c r="Q13" s="109">
        <f t="shared" si="25"/>
        <v>0.49691033217302139</v>
      </c>
      <c r="R13" s="109">
        <f t="shared" si="26"/>
        <v>0.75037358759611394</v>
      </c>
      <c r="S13" s="113">
        <f t="shared" si="27"/>
        <v>0.59864997092899586</v>
      </c>
      <c r="T13" s="109">
        <f t="shared" si="28"/>
        <v>7.3216387537756847E-2</v>
      </c>
      <c r="U13" s="114">
        <f t="shared" si="29"/>
        <v>8.657486847143242E-2</v>
      </c>
      <c r="V13" s="110">
        <f t="shared" si="30"/>
        <v>2.9680786193400172E-2</v>
      </c>
      <c r="W13" s="115">
        <f t="shared" si="31"/>
        <v>0.21643325507973771</v>
      </c>
      <c r="X13" s="109">
        <f t="shared" si="32"/>
        <v>1.8208375285392174E-2</v>
      </c>
      <c r="Y13" s="116">
        <f t="shared" si="33"/>
        <v>0.12187053077525027</v>
      </c>
      <c r="Z13" s="117">
        <f t="shared" si="34"/>
        <v>6.9294908119485145E-3</v>
      </c>
      <c r="AA13" s="109">
        <f t="shared" si="35"/>
        <v>0.32446141910843229</v>
      </c>
      <c r="AB13" s="109">
        <f t="shared" si="36"/>
        <v>0.24947175858303672</v>
      </c>
      <c r="AC13" s="109">
        <f t="shared" si="37"/>
        <v>9.494050028333198E-2</v>
      </c>
      <c r="AD13" s="116">
        <f t="shared" si="38"/>
        <v>0.32023483698966204</v>
      </c>
      <c r="AE13" s="117">
        <f t="shared" si="39"/>
        <v>0.25497230728345627</v>
      </c>
      <c r="AF13" s="118">
        <f t="shared" si="40"/>
        <v>8.5425942416147219E-2</v>
      </c>
      <c r="AG13" s="119">
        <v>21558</v>
      </c>
      <c r="AH13" s="119">
        <f t="shared" si="41"/>
        <v>92075</v>
      </c>
      <c r="AI13" s="120">
        <v>70517</v>
      </c>
      <c r="AJ13" s="121"/>
      <c r="AK13" s="119">
        <v>42215</v>
      </c>
      <c r="AL13" s="119">
        <v>8397</v>
      </c>
      <c r="AM13" s="119">
        <f t="shared" si="42"/>
        <v>15297</v>
      </c>
      <c r="AN13" s="119">
        <v>185295</v>
      </c>
      <c r="AO13" s="122">
        <v>165567</v>
      </c>
      <c r="AP13" s="119">
        <f t="shared" si="43"/>
        <v>17592</v>
      </c>
      <c r="AQ13" s="123">
        <v>26918</v>
      </c>
      <c r="AR13" s="119">
        <v>15829</v>
      </c>
      <c r="AS13" s="120">
        <v>4405</v>
      </c>
      <c r="AT13" s="120">
        <v>1168</v>
      </c>
      <c r="AU13" s="123">
        <v>3804</v>
      </c>
      <c r="AV13" s="119">
        <v>6105</v>
      </c>
      <c r="AW13" s="120">
        <v>1810</v>
      </c>
      <c r="AX13" s="119">
        <v>40104</v>
      </c>
      <c r="AY13" s="119">
        <f t="shared" si="44"/>
        <v>2541</v>
      </c>
      <c r="AZ13" s="119">
        <v>1763</v>
      </c>
      <c r="BA13" s="119">
        <v>970</v>
      </c>
      <c r="BB13" s="124">
        <v>350</v>
      </c>
      <c r="BC13" s="120">
        <v>155</v>
      </c>
      <c r="BD13" s="119">
        <f t="shared" si="45"/>
        <v>5163</v>
      </c>
      <c r="BE13" s="119">
        <v>2527</v>
      </c>
      <c r="BF13" s="120">
        <v>381</v>
      </c>
      <c r="BG13" s="120">
        <v>925</v>
      </c>
      <c r="BH13" s="119">
        <v>934</v>
      </c>
      <c r="BI13" s="119">
        <v>2817</v>
      </c>
      <c r="BJ13" s="119">
        <v>795</v>
      </c>
      <c r="BK13" s="124">
        <f t="shared" si="46"/>
        <v>1284</v>
      </c>
      <c r="BL13" s="125"/>
      <c r="BM13" s="22">
        <f t="shared" si="47"/>
        <v>0.52414274576387099</v>
      </c>
      <c r="BN13" s="39">
        <f t="shared" si="48"/>
        <v>0.38056612428829706</v>
      </c>
      <c r="BO13" s="126">
        <f t="shared" si="49"/>
        <v>0.49691033217302139</v>
      </c>
      <c r="BP13" s="39">
        <f t="shared" si="50"/>
        <v>0.75037358759611394</v>
      </c>
      <c r="BQ13" s="127">
        <f t="shared" si="51"/>
        <v>0.36235935094160843</v>
      </c>
      <c r="BR13" s="127">
        <f t="shared" si="52"/>
        <v>8.657486847143242E-2</v>
      </c>
      <c r="BS13" s="39">
        <f t="shared" si="53"/>
        <v>2.9680786193400172E-2</v>
      </c>
      <c r="BT13" s="39">
        <f t="shared" si="54"/>
        <v>0.29960340507442379</v>
      </c>
      <c r="BU13" s="127">
        <f t="shared" si="55"/>
        <v>9.494050028333198E-2</v>
      </c>
      <c r="BV13" s="127">
        <f t="shared" si="56"/>
        <v>0.21643325507973771</v>
      </c>
      <c r="BW13" s="125"/>
      <c r="BX13" s="22">
        <f t="shared" si="57"/>
        <v>0.48492651148451477</v>
      </c>
      <c r="BY13" s="39">
        <f t="shared" si="58"/>
        <v>0.38056612428829706</v>
      </c>
      <c r="BZ13" s="39">
        <f t="shared" si="59"/>
        <v>0.49691033217302139</v>
      </c>
      <c r="CA13" s="39">
        <f t="shared" si="60"/>
        <v>0.75037358759611394</v>
      </c>
      <c r="CB13" s="126">
        <f t="shared" si="61"/>
        <v>0.36235935094160843</v>
      </c>
      <c r="CC13" s="127">
        <f t="shared" si="62"/>
        <v>8.657486847143242E-2</v>
      </c>
      <c r="CD13" s="127">
        <f t="shared" si="63"/>
        <v>2.9680786193400172E-2</v>
      </c>
      <c r="CE13" s="39">
        <f t="shared" si="64"/>
        <v>0.29960340507442379</v>
      </c>
      <c r="CF13" s="127">
        <f t="shared" si="65"/>
        <v>9.494050028333198E-2</v>
      </c>
      <c r="CG13" s="127">
        <f t="shared" si="66"/>
        <v>0.21643325507973771</v>
      </c>
      <c r="CH13" s="101"/>
      <c r="CI13" s="35">
        <v>1887</v>
      </c>
      <c r="CJ13" s="22">
        <v>0.49862550634151254</v>
      </c>
      <c r="CK13" s="22">
        <v>0.50090591033131338</v>
      </c>
      <c r="CL13" s="101"/>
      <c r="CT13" s="101"/>
      <c r="CU13" s="35">
        <v>1887</v>
      </c>
      <c r="CV13" s="39">
        <v>0.34263006843770699</v>
      </c>
      <c r="CW13" s="39">
        <v>0.70266533251208552</v>
      </c>
      <c r="CX13" s="39">
        <v>0.28499240576708146</v>
      </c>
      <c r="CY13" s="101"/>
      <c r="DG13" s="101"/>
      <c r="DH13" s="35">
        <v>2011</v>
      </c>
      <c r="DI13" s="258">
        <v>3.94</v>
      </c>
      <c r="DJ13" s="257">
        <v>19.899999999999999</v>
      </c>
      <c r="DK13" s="259">
        <v>0.98</v>
      </c>
      <c r="DL13" s="260">
        <v>1.32</v>
      </c>
      <c r="DM13" s="101"/>
    </row>
    <row r="14" spans="1:200" ht="14.25" x14ac:dyDescent="0.2">
      <c r="A14" s="101"/>
      <c r="B14" s="102">
        <v>2016</v>
      </c>
      <c r="C14" s="103">
        <v>30</v>
      </c>
      <c r="D14" s="104">
        <v>4856</v>
      </c>
      <c r="E14" s="105">
        <v>21744</v>
      </c>
      <c r="F14" s="106">
        <f t="shared" si="15"/>
        <v>21441.15669736874</v>
      </c>
      <c r="G14" s="132">
        <f t="shared" si="67"/>
        <v>0.98607232787751753</v>
      </c>
      <c r="H14" s="106">
        <f t="shared" si="16"/>
        <v>302.84330263125958</v>
      </c>
      <c r="I14" s="109">
        <f t="shared" si="17"/>
        <v>7.9840719471231988E-2</v>
      </c>
      <c r="J14" s="109">
        <f t="shared" si="18"/>
        <v>0.2132521054611756</v>
      </c>
      <c r="K14" s="110">
        <f t="shared" si="19"/>
        <v>0.30009084733555402</v>
      </c>
      <c r="L14" s="109">
        <f t="shared" si="20"/>
        <v>0.37439592588579479</v>
      </c>
      <c r="M14" s="109">
        <f t="shared" si="21"/>
        <v>0.3485902166713975</v>
      </c>
      <c r="N14" s="109">
        <f t="shared" si="22"/>
        <v>0.41740506520255372</v>
      </c>
      <c r="O14" s="111">
        <f t="shared" si="23"/>
        <v>0.51927531602881305</v>
      </c>
      <c r="P14" s="112">
        <f t="shared" si="24"/>
        <v>0.48797459203146881</v>
      </c>
      <c r="Q14" s="109">
        <f t="shared" si="25"/>
        <v>0.486786217358327</v>
      </c>
      <c r="R14" s="109">
        <f t="shared" si="26"/>
        <v>0.73898815968035925</v>
      </c>
      <c r="S14" s="113">
        <f t="shared" si="27"/>
        <v>0.6117558533267734</v>
      </c>
      <c r="T14" s="109">
        <f t="shared" si="28"/>
        <v>7.4711313055306344E-2</v>
      </c>
      <c r="U14" s="114">
        <f t="shared" si="29"/>
        <v>8.1179637079269534E-2</v>
      </c>
      <c r="V14" s="110">
        <f t="shared" si="30"/>
        <v>3.23995022139901E-2</v>
      </c>
      <c r="W14" s="115">
        <f t="shared" si="31"/>
        <v>0.21119297865424205</v>
      </c>
      <c r="X14" s="109">
        <f t="shared" si="32"/>
        <v>1.9491795213150812E-2</v>
      </c>
      <c r="Y14" s="116">
        <f t="shared" si="33"/>
        <v>0.11780257882760863</v>
      </c>
      <c r="Z14" s="117">
        <f t="shared" si="34"/>
        <v>7.2976487160039006E-3</v>
      </c>
      <c r="AA14" s="109">
        <f t="shared" si="35"/>
        <v>0.32158309447780553</v>
      </c>
      <c r="AB14" s="109">
        <f t="shared" si="36"/>
        <v>0.24222209359534627</v>
      </c>
      <c r="AC14" s="109">
        <f t="shared" si="37"/>
        <v>9.0686965001625305E-2</v>
      </c>
      <c r="AD14" s="116">
        <f t="shared" si="38"/>
        <v>0.31464706393077302</v>
      </c>
      <c r="AE14" s="117">
        <f t="shared" si="39"/>
        <v>0.25534999184590573</v>
      </c>
      <c r="AF14" s="118">
        <f t="shared" si="40"/>
        <v>8.1742333947339901E-2</v>
      </c>
      <c r="AG14" s="119">
        <v>20745</v>
      </c>
      <c r="AH14" s="119">
        <f t="shared" si="41"/>
        <v>89851</v>
      </c>
      <c r="AI14" s="120">
        <v>69106</v>
      </c>
      <c r="AJ14" s="121"/>
      <c r="AK14" s="119">
        <v>42276</v>
      </c>
      <c r="AL14" s="119">
        <v>8254</v>
      </c>
      <c r="AM14" s="119">
        <f t="shared" si="42"/>
        <v>14737</v>
      </c>
      <c r="AN14" s="119">
        <v>184580</v>
      </c>
      <c r="AO14" s="122">
        <v>165561</v>
      </c>
      <c r="AP14" s="119">
        <f t="shared" si="43"/>
        <v>16739</v>
      </c>
      <c r="AQ14" s="123">
        <v>27539</v>
      </c>
      <c r="AR14" s="119">
        <v>15088</v>
      </c>
      <c r="AS14" s="120">
        <v>4334</v>
      </c>
      <c r="AT14" s="120">
        <v>1214</v>
      </c>
      <c r="AU14" s="123">
        <v>3719</v>
      </c>
      <c r="AV14" s="119">
        <v>5610</v>
      </c>
      <c r="AW14" s="120">
        <v>1808</v>
      </c>
      <c r="AX14" s="119">
        <v>38982</v>
      </c>
      <c r="AY14" s="119">
        <f t="shared" si="44"/>
        <v>2526</v>
      </c>
      <c r="AZ14" s="119">
        <v>1651</v>
      </c>
      <c r="BA14" s="119">
        <v>932</v>
      </c>
      <c r="BB14" s="124">
        <v>346</v>
      </c>
      <c r="BC14" s="120">
        <v>148</v>
      </c>
      <c r="BD14" s="119">
        <f t="shared" si="45"/>
        <v>5163</v>
      </c>
      <c r="BE14" s="119">
        <v>2537</v>
      </c>
      <c r="BF14" s="120">
        <v>372</v>
      </c>
      <c r="BG14" s="120">
        <v>1025</v>
      </c>
      <c r="BH14" s="119">
        <v>1001</v>
      </c>
      <c r="BI14" s="119">
        <v>2835</v>
      </c>
      <c r="BJ14" s="119">
        <v>873</v>
      </c>
      <c r="BK14" s="124">
        <f t="shared" si="46"/>
        <v>1347</v>
      </c>
      <c r="BL14" s="125"/>
      <c r="BM14" s="22">
        <f t="shared" si="47"/>
        <v>0.51927531602881305</v>
      </c>
      <c r="BN14" s="39">
        <f t="shared" si="48"/>
        <v>0.37439592588579479</v>
      </c>
      <c r="BO14" s="126">
        <f t="shared" si="49"/>
        <v>0.486786217358327</v>
      </c>
      <c r="BP14" s="39">
        <f t="shared" si="50"/>
        <v>0.73898815968035925</v>
      </c>
      <c r="BQ14" s="127">
        <f t="shared" si="51"/>
        <v>0.3485902166713975</v>
      </c>
      <c r="BR14" s="127">
        <f t="shared" si="52"/>
        <v>8.1179637079269534E-2</v>
      </c>
      <c r="BS14" s="39">
        <f t="shared" si="53"/>
        <v>3.23995022139901E-2</v>
      </c>
      <c r="BT14" s="39">
        <f t="shared" si="54"/>
        <v>0.30009084733555402</v>
      </c>
      <c r="BU14" s="127">
        <f t="shared" si="55"/>
        <v>9.0686965001625305E-2</v>
      </c>
      <c r="BV14" s="127">
        <f t="shared" si="56"/>
        <v>0.21119297865424205</v>
      </c>
      <c r="BW14" s="125"/>
      <c r="BX14" s="22">
        <f t="shared" si="57"/>
        <v>0.48797459203146881</v>
      </c>
      <c r="BY14" s="39">
        <f t="shared" si="58"/>
        <v>0.37439592588579479</v>
      </c>
      <c r="BZ14" s="39">
        <f t="shared" si="59"/>
        <v>0.486786217358327</v>
      </c>
      <c r="CA14" s="39">
        <f t="shared" si="60"/>
        <v>0.73898815968035925</v>
      </c>
      <c r="CB14" s="126">
        <f t="shared" si="61"/>
        <v>0.3485902166713975</v>
      </c>
      <c r="CC14" s="127">
        <f t="shared" si="62"/>
        <v>8.1179637079269534E-2</v>
      </c>
      <c r="CD14" s="127">
        <f t="shared" si="63"/>
        <v>3.23995022139901E-2</v>
      </c>
      <c r="CE14" s="39">
        <f t="shared" si="64"/>
        <v>0.30009084733555402</v>
      </c>
      <c r="CF14" s="127">
        <f t="shared" si="65"/>
        <v>9.0686965001625305E-2</v>
      </c>
      <c r="CG14" s="127">
        <f t="shared" si="66"/>
        <v>0.21119297865424205</v>
      </c>
      <c r="CH14" s="101"/>
      <c r="CI14" s="35">
        <v>1888</v>
      </c>
      <c r="CJ14" s="22">
        <v>0.46676750095076763</v>
      </c>
      <c r="CK14" s="22">
        <v>0.52085602194707536</v>
      </c>
      <c r="CL14" s="101"/>
      <c r="CT14" s="101"/>
      <c r="CU14" s="35">
        <v>1888</v>
      </c>
      <c r="CV14" s="39">
        <v>0.29783923941227314</v>
      </c>
      <c r="CW14" s="39">
        <v>0.60845399558277213</v>
      </c>
      <c r="CX14" s="39">
        <v>0.2597511684468472</v>
      </c>
      <c r="CY14" s="101"/>
      <c r="DG14" s="101"/>
      <c r="DH14" s="35">
        <v>2010</v>
      </c>
      <c r="DI14" s="258">
        <v>4.07</v>
      </c>
      <c r="DJ14" s="257">
        <v>19.899999999999999</v>
      </c>
      <c r="DK14" s="259">
        <v>0.98</v>
      </c>
      <c r="DL14" s="260">
        <v>1.35</v>
      </c>
      <c r="DM14" s="101"/>
    </row>
    <row r="15" spans="1:200" ht="14.25" x14ac:dyDescent="0.2">
      <c r="A15" s="101"/>
      <c r="B15" s="102">
        <v>2015</v>
      </c>
      <c r="C15" s="103">
        <v>30</v>
      </c>
      <c r="D15" s="104">
        <v>4858</v>
      </c>
      <c r="E15" s="105">
        <v>20647</v>
      </c>
      <c r="F15" s="106">
        <f t="shared" si="15"/>
        <v>20291.78522717813</v>
      </c>
      <c r="G15" s="132">
        <f t="shared" si="67"/>
        <v>0.98279581668901683</v>
      </c>
      <c r="H15" s="106">
        <f t="shared" si="16"/>
        <v>355.2147728218697</v>
      </c>
      <c r="I15" s="109">
        <f t="shared" si="17"/>
        <v>7.6731217461389334E-2</v>
      </c>
      <c r="J15" s="109">
        <f t="shared" si="18"/>
        <v>0.21044613385509237</v>
      </c>
      <c r="K15" s="110">
        <f t="shared" si="19"/>
        <v>0.29909540465565071</v>
      </c>
      <c r="L15" s="109">
        <f t="shared" si="20"/>
        <v>0.36461215065240593</v>
      </c>
      <c r="M15" s="109">
        <f t="shared" si="21"/>
        <v>0.33463164394623096</v>
      </c>
      <c r="N15" s="109">
        <f t="shared" si="22"/>
        <v>0.40457918398917142</v>
      </c>
      <c r="O15" s="111">
        <f t="shared" si="23"/>
        <v>0.51244340129766441</v>
      </c>
      <c r="P15" s="112">
        <f t="shared" si="24"/>
        <v>0.49225287184729749</v>
      </c>
      <c r="Q15" s="109">
        <f t="shared" si="25"/>
        <v>0.47162197486222146</v>
      </c>
      <c r="R15" s="109">
        <f t="shared" si="26"/>
        <v>0.72136966618440701</v>
      </c>
      <c r="S15" s="113">
        <f t="shared" si="27"/>
        <v>0.62888892207966784</v>
      </c>
      <c r="T15" s="109">
        <f t="shared" si="28"/>
        <v>7.5426045136140277E-2</v>
      </c>
      <c r="U15" s="114">
        <f t="shared" si="29"/>
        <v>7.3320090212537159E-2</v>
      </c>
      <c r="V15" s="110">
        <f t="shared" si="30"/>
        <v>3.6323988469523394E-2</v>
      </c>
      <c r="W15" s="115">
        <f t="shared" si="31"/>
        <v>0.20392314897510183</v>
      </c>
      <c r="X15" s="109">
        <f t="shared" si="32"/>
        <v>2.1403073798037429E-2</v>
      </c>
      <c r="Y15" s="116">
        <f t="shared" si="33"/>
        <v>0.11243927941272573</v>
      </c>
      <c r="Z15" s="117">
        <f t="shared" si="34"/>
        <v>7.8038207680745852E-3</v>
      </c>
      <c r="AA15" s="109">
        <f t="shared" si="35"/>
        <v>0.31679048219523559</v>
      </c>
      <c r="AB15" s="109">
        <f t="shared" si="36"/>
        <v>0.23411945693247502</v>
      </c>
      <c r="AC15" s="109">
        <f t="shared" si="37"/>
        <v>8.5362798701723044E-2</v>
      </c>
      <c r="AD15" s="116">
        <f t="shared" si="38"/>
        <v>0.30838050572789866</v>
      </c>
      <c r="AE15" s="117">
        <f t="shared" si="39"/>
        <v>0.2544353669148216</v>
      </c>
      <c r="AF15" s="118">
        <f t="shared" si="40"/>
        <v>7.6638638987518243E-2</v>
      </c>
      <c r="AG15" s="119">
        <v>19650</v>
      </c>
      <c r="AH15" s="119">
        <f t="shared" si="41"/>
        <v>86603</v>
      </c>
      <c r="AI15" s="120">
        <v>66953</v>
      </c>
      <c r="AJ15" s="121"/>
      <c r="AK15" s="119">
        <v>42106</v>
      </c>
      <c r="AL15" s="119">
        <v>8242</v>
      </c>
      <c r="AM15" s="119">
        <f t="shared" si="42"/>
        <v>14090</v>
      </c>
      <c r="AN15" s="119">
        <v>183628</v>
      </c>
      <c r="AO15" s="122">
        <v>165488</v>
      </c>
      <c r="AP15" s="119">
        <f t="shared" si="43"/>
        <v>15675</v>
      </c>
      <c r="AQ15" s="123">
        <v>28016</v>
      </c>
      <c r="AR15" s="119">
        <v>14073</v>
      </c>
      <c r="AS15" s="120">
        <v>4378</v>
      </c>
      <c r="AT15" s="120">
        <v>1232</v>
      </c>
      <c r="AU15" s="123">
        <v>3739</v>
      </c>
      <c r="AV15" s="119">
        <v>4909</v>
      </c>
      <c r="AW15" s="120">
        <v>1758</v>
      </c>
      <c r="AX15" s="119">
        <v>37446</v>
      </c>
      <c r="AY15" s="119">
        <f t="shared" si="44"/>
        <v>2448</v>
      </c>
      <c r="AZ15" s="119">
        <v>1602</v>
      </c>
      <c r="BA15" s="119">
        <v>951</v>
      </c>
      <c r="BB15" s="124">
        <v>369</v>
      </c>
      <c r="BC15" s="120">
        <v>141</v>
      </c>
      <c r="BD15" s="119">
        <f t="shared" si="45"/>
        <v>5050</v>
      </c>
      <c r="BE15" s="119">
        <v>2505</v>
      </c>
      <c r="BF15" s="120">
        <v>321</v>
      </c>
      <c r="BG15" s="120">
        <v>1200</v>
      </c>
      <c r="BH15" s="119">
        <v>1064</v>
      </c>
      <c r="BI15" s="119">
        <v>2830</v>
      </c>
      <c r="BJ15" s="119">
        <v>939</v>
      </c>
      <c r="BK15" s="124">
        <f t="shared" si="46"/>
        <v>1433</v>
      </c>
      <c r="BL15" s="125"/>
      <c r="BM15" s="22">
        <f t="shared" si="47"/>
        <v>0.51244340129766441</v>
      </c>
      <c r="BN15" s="39">
        <f t="shared" si="48"/>
        <v>0.36461215065240593</v>
      </c>
      <c r="BO15" s="126">
        <f t="shared" si="49"/>
        <v>0.47162197486222146</v>
      </c>
      <c r="BP15" s="39">
        <f t="shared" si="50"/>
        <v>0.72136966618440701</v>
      </c>
      <c r="BQ15" s="127">
        <f t="shared" si="51"/>
        <v>0.33463164394623096</v>
      </c>
      <c r="BR15" s="127">
        <f t="shared" si="52"/>
        <v>7.3320090212537159E-2</v>
      </c>
      <c r="BS15" s="39">
        <f t="shared" si="53"/>
        <v>3.6323988469523394E-2</v>
      </c>
      <c r="BT15" s="39">
        <f t="shared" si="54"/>
        <v>0.29909540465565071</v>
      </c>
      <c r="BU15" s="127">
        <f t="shared" si="55"/>
        <v>8.5362798701723044E-2</v>
      </c>
      <c r="BV15" s="127">
        <f t="shared" si="56"/>
        <v>0.20392314897510183</v>
      </c>
      <c r="BW15" s="125"/>
      <c r="BX15" s="22">
        <f t="shared" si="57"/>
        <v>0.49225287184729749</v>
      </c>
      <c r="BY15" s="39">
        <f t="shared" si="58"/>
        <v>0.36461215065240593</v>
      </c>
      <c r="BZ15" s="39">
        <f t="shared" si="59"/>
        <v>0.47162197486222146</v>
      </c>
      <c r="CA15" s="39">
        <f t="shared" si="60"/>
        <v>0.72136966618440701</v>
      </c>
      <c r="CB15" s="126">
        <f t="shared" si="61"/>
        <v>0.33463164394623096</v>
      </c>
      <c r="CC15" s="127">
        <f t="shared" si="62"/>
        <v>7.3320090212537159E-2</v>
      </c>
      <c r="CD15" s="127">
        <f t="shared" si="63"/>
        <v>3.6323988469523394E-2</v>
      </c>
      <c r="CE15" s="39">
        <f t="shared" si="64"/>
        <v>0.29909540465565071</v>
      </c>
      <c r="CF15" s="127">
        <f t="shared" si="65"/>
        <v>8.5362798701723044E-2</v>
      </c>
      <c r="CG15" s="127">
        <f t="shared" si="66"/>
        <v>0.20392314897510183</v>
      </c>
      <c r="CH15" s="101"/>
      <c r="CI15" s="35">
        <v>1889</v>
      </c>
      <c r="CJ15" s="22">
        <v>0.48996736033046517</v>
      </c>
      <c r="CK15" s="22">
        <v>0.50632781221083722</v>
      </c>
      <c r="CL15" s="101"/>
      <c r="CT15" s="101"/>
      <c r="CU15" s="35">
        <v>1889</v>
      </c>
      <c r="CV15" s="39">
        <v>0.32348940900973355</v>
      </c>
      <c r="CW15" s="39">
        <v>0.68908760859721152</v>
      </c>
      <c r="CX15" s="39">
        <v>0.28344310411608586</v>
      </c>
      <c r="CY15" s="101"/>
      <c r="DG15" s="101"/>
      <c r="DH15" s="35">
        <v>2009</v>
      </c>
      <c r="DI15" s="258">
        <v>4.3099999999999996</v>
      </c>
      <c r="DJ15" s="257">
        <v>20</v>
      </c>
      <c r="DK15" s="259">
        <v>0.98</v>
      </c>
      <c r="DL15" s="260">
        <v>1.39</v>
      </c>
      <c r="DM15" s="101"/>
    </row>
    <row r="16" spans="1:200" ht="14.25" x14ac:dyDescent="0.2">
      <c r="A16" s="101"/>
      <c r="B16" s="102">
        <v>2014</v>
      </c>
      <c r="C16" s="103">
        <v>30</v>
      </c>
      <c r="D16" s="104">
        <v>4860</v>
      </c>
      <c r="E16" s="105">
        <v>19761</v>
      </c>
      <c r="F16" s="106">
        <f t="shared" si="15"/>
        <v>19387.898710159534</v>
      </c>
      <c r="G16" s="132">
        <f t="shared" si="67"/>
        <v>0.98111931127774576</v>
      </c>
      <c r="H16" s="106">
        <f t="shared" si="16"/>
        <v>373.10128984046605</v>
      </c>
      <c r="I16" s="109">
        <f t="shared" si="17"/>
        <v>7.1614590412604859E-2</v>
      </c>
      <c r="J16" s="109">
        <f t="shared" si="18"/>
        <v>0.20585109708070262</v>
      </c>
      <c r="K16" s="110">
        <f t="shared" si="19"/>
        <v>0.29864126963852344</v>
      </c>
      <c r="L16" s="109">
        <f t="shared" si="20"/>
        <v>0.34789511170071058</v>
      </c>
      <c r="M16" s="109">
        <f t="shared" si="21"/>
        <v>0.31667267700444762</v>
      </c>
      <c r="N16" s="109">
        <f t="shared" si="22"/>
        <v>0.38636830219667417</v>
      </c>
      <c r="O16" s="111">
        <f t="shared" si="23"/>
        <v>0.5030960685047513</v>
      </c>
      <c r="P16" s="112">
        <f t="shared" si="24"/>
        <v>0.49810635608904663</v>
      </c>
      <c r="Q16" s="109">
        <f t="shared" si="25"/>
        <v>0.44980943733723339</v>
      </c>
      <c r="R16" s="109">
        <f t="shared" si="26"/>
        <v>0.70005179775711079</v>
      </c>
      <c r="S16" s="113">
        <f t="shared" si="27"/>
        <v>0.65004375820466342</v>
      </c>
      <c r="T16" s="109">
        <f t="shared" si="28"/>
        <v>7.9389885603550661E-2</v>
      </c>
      <c r="U16" s="114">
        <f t="shared" si="29"/>
        <v>6.5418515971744709E-2</v>
      </c>
      <c r="V16" s="110">
        <f t="shared" si="30"/>
        <v>4.0945177220728886E-2</v>
      </c>
      <c r="W16" s="115">
        <f t="shared" si="31"/>
        <v>0.20356224412680979</v>
      </c>
      <c r="X16" s="109">
        <f t="shared" si="32"/>
        <v>2.1894730261924112E-2</v>
      </c>
      <c r="Y16" s="116">
        <f t="shared" si="33"/>
        <v>0.10743819626051357</v>
      </c>
      <c r="Z16" s="117">
        <f t="shared" si="34"/>
        <v>7.6170696301290173E-3</v>
      </c>
      <c r="AA16" s="109">
        <f t="shared" si="35"/>
        <v>0.31368349556043668</v>
      </c>
      <c r="AB16" s="109">
        <f t="shared" si="36"/>
        <v>0.2449209226730012</v>
      </c>
      <c r="AC16" s="109">
        <f t="shared" si="37"/>
        <v>8.5206791751164856E-2</v>
      </c>
      <c r="AD16" s="116">
        <f t="shared" si="38"/>
        <v>0.30882352941176472</v>
      </c>
      <c r="AE16" s="117">
        <f t="shared" si="39"/>
        <v>0.25115630321108118</v>
      </c>
      <c r="AF16" s="118">
        <f t="shared" si="40"/>
        <v>7.622506510664441E-2</v>
      </c>
      <c r="AG16" s="119">
        <v>18745</v>
      </c>
      <c r="AH16" s="119">
        <f t="shared" si="41"/>
        <v>82733</v>
      </c>
      <c r="AI16" s="120">
        <v>63988</v>
      </c>
      <c r="AJ16" s="121"/>
      <c r="AK16" s="119">
        <v>41595</v>
      </c>
      <c r="AL16" s="119">
        <v>8137</v>
      </c>
      <c r="AM16" s="119">
        <f t="shared" si="42"/>
        <v>13172</v>
      </c>
      <c r="AN16" s="119">
        <v>183929</v>
      </c>
      <c r="AO16" s="122">
        <v>165614</v>
      </c>
      <c r="AP16" s="119">
        <f t="shared" si="43"/>
        <v>15672</v>
      </c>
      <c r="AQ16" s="123">
        <v>28423</v>
      </c>
      <c r="AR16" s="119">
        <v>14020</v>
      </c>
      <c r="AS16" s="120">
        <v>4230</v>
      </c>
      <c r="AT16" s="120">
        <v>1277</v>
      </c>
      <c r="AU16" s="123">
        <v>3609</v>
      </c>
      <c r="AV16" s="119">
        <v>4186</v>
      </c>
      <c r="AW16" s="120">
        <v>1696</v>
      </c>
      <c r="AX16" s="119">
        <v>37441</v>
      </c>
      <c r="AY16" s="119">
        <f t="shared" si="44"/>
        <v>2404</v>
      </c>
      <c r="AZ16" s="119">
        <v>1652</v>
      </c>
      <c r="BA16" s="119">
        <v>985</v>
      </c>
      <c r="BB16" s="124">
        <v>366</v>
      </c>
      <c r="BC16" s="120">
        <v>128</v>
      </c>
      <c r="BD16" s="119">
        <f t="shared" si="45"/>
        <v>5080</v>
      </c>
      <c r="BE16" s="119">
        <v>2764</v>
      </c>
      <c r="BF16" s="120">
        <v>342</v>
      </c>
      <c r="BG16" s="120">
        <v>1343</v>
      </c>
      <c r="BH16" s="119">
        <v>1035</v>
      </c>
      <c r="BI16" s="119">
        <v>2914</v>
      </c>
      <c r="BJ16" s="119">
        <v>849</v>
      </c>
      <c r="BK16" s="124">
        <f t="shared" si="46"/>
        <v>1401</v>
      </c>
      <c r="BL16" s="125"/>
      <c r="BM16" s="22">
        <f t="shared" si="47"/>
        <v>0.5030960685047513</v>
      </c>
      <c r="BN16" s="39">
        <f t="shared" si="48"/>
        <v>0.34789511170071058</v>
      </c>
      <c r="BO16" s="126">
        <f t="shared" si="49"/>
        <v>0.44980943733723339</v>
      </c>
      <c r="BP16" s="39">
        <f t="shared" si="50"/>
        <v>0.70005179775711079</v>
      </c>
      <c r="BQ16" s="127">
        <f t="shared" si="51"/>
        <v>0.31667267700444762</v>
      </c>
      <c r="BR16" s="127">
        <f t="shared" si="52"/>
        <v>6.5418515971744709E-2</v>
      </c>
      <c r="BS16" s="39">
        <f t="shared" si="53"/>
        <v>4.0945177220728886E-2</v>
      </c>
      <c r="BT16" s="39">
        <f t="shared" si="54"/>
        <v>0.29864126963852344</v>
      </c>
      <c r="BU16" s="127">
        <f t="shared" si="55"/>
        <v>8.5206791751164856E-2</v>
      </c>
      <c r="BV16" s="127">
        <f t="shared" si="56"/>
        <v>0.20356224412680979</v>
      </c>
      <c r="BW16" s="125"/>
      <c r="BX16" s="22">
        <f t="shared" si="57"/>
        <v>0.49810635608904663</v>
      </c>
      <c r="BY16" s="39">
        <f t="shared" si="58"/>
        <v>0.34789511170071058</v>
      </c>
      <c r="BZ16" s="39">
        <f t="shared" si="59"/>
        <v>0.44980943733723339</v>
      </c>
      <c r="CA16" s="39">
        <f t="shared" si="60"/>
        <v>0.70005179775711079</v>
      </c>
      <c r="CB16" s="126">
        <f t="shared" si="61"/>
        <v>0.31667267700444762</v>
      </c>
      <c r="CC16" s="127">
        <f t="shared" si="62"/>
        <v>6.5418515971744709E-2</v>
      </c>
      <c r="CD16" s="127">
        <f t="shared" si="63"/>
        <v>4.0945177220728886E-2</v>
      </c>
      <c r="CE16" s="39">
        <f t="shared" si="64"/>
        <v>0.29864126963852344</v>
      </c>
      <c r="CF16" s="127">
        <f t="shared" si="65"/>
        <v>8.5206791751164856E-2</v>
      </c>
      <c r="CG16" s="127">
        <f t="shared" si="66"/>
        <v>0.20356224412680979</v>
      </c>
      <c r="CH16" s="101"/>
      <c r="CI16" s="35">
        <v>1890</v>
      </c>
      <c r="CJ16" s="22">
        <v>0.48801745581860267</v>
      </c>
      <c r="CK16" s="22">
        <v>0.50754888089277794</v>
      </c>
      <c r="CL16" s="101"/>
      <c r="CT16" s="101"/>
      <c r="CU16" s="35">
        <v>1890</v>
      </c>
      <c r="CV16" s="39">
        <v>0.31481276225160321</v>
      </c>
      <c r="CW16" s="39">
        <v>0.68547569361380067</v>
      </c>
      <c r="CX16" s="39">
        <v>0.26876148130544358</v>
      </c>
      <c r="CY16" s="101"/>
      <c r="DG16" s="101"/>
      <c r="DH16" s="35">
        <v>2008</v>
      </c>
      <c r="DI16" s="258">
        <v>4.32</v>
      </c>
      <c r="DJ16" s="257">
        <v>20.2</v>
      </c>
      <c r="DK16" s="259">
        <v>0.98</v>
      </c>
      <c r="DL16" s="260">
        <v>1.39</v>
      </c>
      <c r="DM16" s="101"/>
    </row>
    <row r="17" spans="1:117" ht="14.25" x14ac:dyDescent="0.2">
      <c r="A17" s="101"/>
      <c r="B17" s="102">
        <v>2013</v>
      </c>
      <c r="C17" s="103">
        <v>30</v>
      </c>
      <c r="D17" s="104">
        <v>4862</v>
      </c>
      <c r="E17" s="105">
        <v>20255</v>
      </c>
      <c r="F17" s="106">
        <f t="shared" si="15"/>
        <v>20169.990793257795</v>
      </c>
      <c r="G17" s="132">
        <f t="shared" si="67"/>
        <v>0.99580305076562803</v>
      </c>
      <c r="H17" s="106">
        <f t="shared" si="16"/>
        <v>85.009206742204697</v>
      </c>
      <c r="I17" s="109">
        <f t="shared" si="17"/>
        <v>7.3861515743239958E-2</v>
      </c>
      <c r="J17" s="109">
        <f t="shared" si="18"/>
        <v>0.20739041948907991</v>
      </c>
      <c r="K17" s="110">
        <f t="shared" si="19"/>
        <v>0.2972728283486078</v>
      </c>
      <c r="L17" s="109">
        <f t="shared" si="20"/>
        <v>0.35614719293785463</v>
      </c>
      <c r="M17" s="109">
        <f t="shared" si="21"/>
        <v>0.32440073171311146</v>
      </c>
      <c r="N17" s="109">
        <f t="shared" si="22"/>
        <v>0.39647136749563439</v>
      </c>
      <c r="O17" s="111">
        <f t="shared" si="23"/>
        <v>0.50831784883894637</v>
      </c>
      <c r="P17" s="112">
        <f t="shared" si="24"/>
        <v>0.49483637420466781</v>
      </c>
      <c r="Q17" s="109">
        <f t="shared" si="25"/>
        <v>0.46038631925700346</v>
      </c>
      <c r="R17" s="109">
        <f t="shared" si="26"/>
        <v>0.71407418002118428</v>
      </c>
      <c r="S17" s="113">
        <f t="shared" si="27"/>
        <v>0.6393031803408159</v>
      </c>
      <c r="T17" s="109">
        <f t="shared" si="28"/>
        <v>7.4967346070897001E-2</v>
      </c>
      <c r="U17" s="114">
        <f t="shared" si="29"/>
        <v>7.0790680720512741E-2</v>
      </c>
      <c r="V17" s="110">
        <f t="shared" si="30"/>
        <v>3.9518848151635734E-2</v>
      </c>
      <c r="W17" s="115">
        <f t="shared" si="31"/>
        <v>0.19856874719401968</v>
      </c>
      <c r="X17" s="109">
        <f t="shared" si="32"/>
        <v>2.0609945019896114E-2</v>
      </c>
      <c r="Y17" s="116">
        <f t="shared" si="33"/>
        <v>0.10956169911236362</v>
      </c>
      <c r="Z17" s="117">
        <f t="shared" si="34"/>
        <v>7.340174065439518E-3</v>
      </c>
      <c r="AA17" s="109">
        <f t="shared" si="35"/>
        <v>0.31760281252554984</v>
      </c>
      <c r="AB17" s="109">
        <f t="shared" si="36"/>
        <v>0.24567904984660247</v>
      </c>
      <c r="AC17" s="109">
        <f t="shared" si="37"/>
        <v>8.7497903966506738E-2</v>
      </c>
      <c r="AD17" s="116">
        <f t="shared" si="38"/>
        <v>0.30763038789830199</v>
      </c>
      <c r="AE17" s="117">
        <f t="shared" si="39"/>
        <v>0.25346540615403146</v>
      </c>
      <c r="AF17" s="118">
        <f t="shared" si="40"/>
        <v>7.9189497655147045E-2</v>
      </c>
      <c r="AG17" s="119">
        <v>19271</v>
      </c>
      <c r="AH17" s="119">
        <f t="shared" si="41"/>
        <v>85113</v>
      </c>
      <c r="AI17" s="120">
        <v>65842</v>
      </c>
      <c r="AJ17" s="121"/>
      <c r="AK17" s="119">
        <v>42093</v>
      </c>
      <c r="AL17" s="119">
        <v>8222</v>
      </c>
      <c r="AM17" s="119">
        <f t="shared" si="42"/>
        <v>13655</v>
      </c>
      <c r="AN17" s="119">
        <v>184873</v>
      </c>
      <c r="AO17" s="122">
        <v>166070</v>
      </c>
      <c r="AP17" s="119">
        <f t="shared" si="43"/>
        <v>16176</v>
      </c>
      <c r="AQ17" s="123">
        <v>28438</v>
      </c>
      <c r="AR17" s="119">
        <v>14640</v>
      </c>
      <c r="AS17" s="120">
        <v>4356</v>
      </c>
      <c r="AT17" s="120">
        <v>1219</v>
      </c>
      <c r="AU17" s="123">
        <v>3732</v>
      </c>
      <c r="AV17" s="119">
        <v>4661</v>
      </c>
      <c r="AW17" s="120">
        <v>1736</v>
      </c>
      <c r="AX17" s="119">
        <v>36710</v>
      </c>
      <c r="AY17" s="119">
        <f t="shared" si="44"/>
        <v>2411</v>
      </c>
      <c r="AZ17" s="119">
        <v>1536</v>
      </c>
      <c r="BA17" s="119">
        <v>1018</v>
      </c>
      <c r="BB17" s="124">
        <v>350</v>
      </c>
      <c r="BC17" s="120">
        <v>128</v>
      </c>
      <c r="BD17" s="119">
        <f t="shared" si="45"/>
        <v>4936</v>
      </c>
      <c r="BE17" s="119">
        <v>2693</v>
      </c>
      <c r="BF17" s="120">
        <v>325</v>
      </c>
      <c r="BG17" s="120">
        <v>1383</v>
      </c>
      <c r="BH17" s="119">
        <v>1007</v>
      </c>
      <c r="BI17" s="119">
        <v>2747</v>
      </c>
      <c r="BJ17" s="119">
        <v>772</v>
      </c>
      <c r="BK17" s="124">
        <f t="shared" si="46"/>
        <v>1357</v>
      </c>
      <c r="BL17" s="125"/>
      <c r="BM17" s="22">
        <f t="shared" si="47"/>
        <v>0.50831784883894637</v>
      </c>
      <c r="BN17" s="39">
        <f t="shared" si="48"/>
        <v>0.35614719293785463</v>
      </c>
      <c r="BO17" s="126">
        <f t="shared" si="49"/>
        <v>0.46038631925700346</v>
      </c>
      <c r="BP17" s="39">
        <f t="shared" si="50"/>
        <v>0.71407418002118428</v>
      </c>
      <c r="BQ17" s="127">
        <f t="shared" si="51"/>
        <v>0.32440073171311146</v>
      </c>
      <c r="BR17" s="127">
        <f t="shared" si="52"/>
        <v>7.0790680720512741E-2</v>
      </c>
      <c r="BS17" s="39">
        <f t="shared" si="53"/>
        <v>3.9518848151635734E-2</v>
      </c>
      <c r="BT17" s="39">
        <f t="shared" si="54"/>
        <v>0.2972728283486078</v>
      </c>
      <c r="BU17" s="127">
        <f t="shared" si="55"/>
        <v>8.7497903966506738E-2</v>
      </c>
      <c r="BV17" s="127">
        <f t="shared" si="56"/>
        <v>0.19856874719401968</v>
      </c>
      <c r="BW17" s="125"/>
      <c r="BX17" s="22">
        <f t="shared" si="57"/>
        <v>0.49483637420466781</v>
      </c>
      <c r="BY17" s="39">
        <f t="shared" si="58"/>
        <v>0.35614719293785463</v>
      </c>
      <c r="BZ17" s="39">
        <f t="shared" si="59"/>
        <v>0.46038631925700346</v>
      </c>
      <c r="CA17" s="39">
        <f t="shared" si="60"/>
        <v>0.71407418002118428</v>
      </c>
      <c r="CB17" s="126">
        <f t="shared" si="61"/>
        <v>0.32440073171311146</v>
      </c>
      <c r="CC17" s="127">
        <f t="shared" si="62"/>
        <v>7.0790680720512741E-2</v>
      </c>
      <c r="CD17" s="127">
        <f t="shared" si="63"/>
        <v>3.9518848151635734E-2</v>
      </c>
      <c r="CE17" s="39">
        <f t="shared" si="64"/>
        <v>0.2972728283486078</v>
      </c>
      <c r="CF17" s="127">
        <f t="shared" si="65"/>
        <v>8.7497903966506738E-2</v>
      </c>
      <c r="CG17" s="127">
        <f t="shared" si="66"/>
        <v>0.19856874719401968</v>
      </c>
      <c r="CH17" s="101"/>
      <c r="CI17" s="35">
        <v>1891</v>
      </c>
      <c r="CJ17" s="22">
        <v>0.48161792508775197</v>
      </c>
      <c r="CK17" s="22">
        <v>0.51155639331557545</v>
      </c>
      <c r="CL17" s="101"/>
      <c r="CT17" s="101"/>
      <c r="CU17" s="35">
        <v>1891</v>
      </c>
      <c r="CV17" s="39">
        <v>0.30725657591139827</v>
      </c>
      <c r="CW17" s="39">
        <v>0.67168377184013628</v>
      </c>
      <c r="CX17" s="39">
        <v>0.27269276867797987</v>
      </c>
      <c r="CY17" s="101"/>
      <c r="DG17" s="101"/>
      <c r="DH17" s="35">
        <v>2007</v>
      </c>
      <c r="DI17" s="258">
        <v>4.46</v>
      </c>
      <c r="DJ17" s="257">
        <v>20.3</v>
      </c>
      <c r="DK17" s="259">
        <v>0.98</v>
      </c>
      <c r="DL17" s="260">
        <v>1.41</v>
      </c>
      <c r="DM17" s="101"/>
    </row>
    <row r="18" spans="1:117" ht="14.25" x14ac:dyDescent="0.2">
      <c r="A18" s="101"/>
      <c r="B18" s="102">
        <v>2012</v>
      </c>
      <c r="C18" s="103">
        <v>30</v>
      </c>
      <c r="D18" s="104">
        <v>4860</v>
      </c>
      <c r="E18" s="105">
        <v>21017</v>
      </c>
      <c r="F18" s="106">
        <f t="shared" si="15"/>
        <v>20944.771345581306</v>
      </c>
      <c r="G18" s="132">
        <f t="shared" si="67"/>
        <v>0.99656332233816936</v>
      </c>
      <c r="H18" s="106">
        <f t="shared" si="16"/>
        <v>72.228654418693623</v>
      </c>
      <c r="I18" s="109">
        <f t="shared" si="17"/>
        <v>7.667499185579324E-2</v>
      </c>
      <c r="J18" s="109">
        <f t="shared" si="18"/>
        <v>0.21083905643475664</v>
      </c>
      <c r="K18" s="110">
        <f t="shared" si="19"/>
        <v>0.29676135364547535</v>
      </c>
      <c r="L18" s="109">
        <f t="shared" si="20"/>
        <v>0.36366597893365188</v>
      </c>
      <c r="M18" s="109">
        <f t="shared" si="21"/>
        <v>0.33573449349784845</v>
      </c>
      <c r="N18" s="109">
        <f t="shared" si="22"/>
        <v>0.40532281196482928</v>
      </c>
      <c r="O18" s="111">
        <f t="shared" si="23"/>
        <v>0.51285850718947035</v>
      </c>
      <c r="P18" s="112">
        <f t="shared" si="24"/>
        <v>0.49199292434674569</v>
      </c>
      <c r="Q18" s="109">
        <f t="shared" si="25"/>
        <v>0.47224454338147465</v>
      </c>
      <c r="R18" s="109">
        <f t="shared" si="26"/>
        <v>0.72427922136502743</v>
      </c>
      <c r="S18" s="113">
        <f t="shared" si="27"/>
        <v>0.62799343087488801</v>
      </c>
      <c r="T18" s="109">
        <f t="shared" si="28"/>
        <v>7.5888324873096449E-2</v>
      </c>
      <c r="U18" s="114">
        <f t="shared" si="29"/>
        <v>7.3663780232905346E-2</v>
      </c>
      <c r="V18" s="110">
        <f t="shared" si="30"/>
        <v>4.0340400119438638E-2</v>
      </c>
      <c r="W18" s="115">
        <f t="shared" si="31"/>
        <v>0.19777391682050169</v>
      </c>
      <c r="X18" s="109">
        <f t="shared" si="32"/>
        <v>2.3290534487906838E-2</v>
      </c>
      <c r="Y18" s="116">
        <f t="shared" si="33"/>
        <v>0.11411119556955153</v>
      </c>
      <c r="Z18" s="117">
        <f t="shared" si="34"/>
        <v>8.4699750244326202E-3</v>
      </c>
      <c r="AA18" s="109">
        <f t="shared" si="35"/>
        <v>0.31895640940019815</v>
      </c>
      <c r="AB18" s="109">
        <f t="shared" si="36"/>
        <v>0.24190803224843238</v>
      </c>
      <c r="AC18" s="109">
        <f t="shared" si="37"/>
        <v>8.7973721359539583E-2</v>
      </c>
      <c r="AD18" s="116">
        <f t="shared" si="38"/>
        <v>0.3137802329053449</v>
      </c>
      <c r="AE18" s="117">
        <f t="shared" si="39"/>
        <v>0.25454006329765022</v>
      </c>
      <c r="AF18" s="118">
        <f t="shared" si="40"/>
        <v>7.9862091432294488E-2</v>
      </c>
      <c r="AG18" s="119">
        <v>19998</v>
      </c>
      <c r="AH18" s="119">
        <f t="shared" si="41"/>
        <v>86978</v>
      </c>
      <c r="AI18" s="120">
        <v>66980</v>
      </c>
      <c r="AJ18" s="121"/>
      <c r="AK18" s="119">
        <v>42063</v>
      </c>
      <c r="AL18" s="119">
        <v>8261</v>
      </c>
      <c r="AM18" s="119">
        <f t="shared" si="42"/>
        <v>14122</v>
      </c>
      <c r="AN18" s="119">
        <v>184180</v>
      </c>
      <c r="AO18" s="122">
        <v>165251</v>
      </c>
      <c r="AP18" s="119">
        <f t="shared" si="43"/>
        <v>16203</v>
      </c>
      <c r="AQ18" s="123">
        <v>27941</v>
      </c>
      <c r="AR18" s="119">
        <v>14709</v>
      </c>
      <c r="AS18" s="120">
        <v>4274</v>
      </c>
      <c r="AT18" s="120">
        <v>1223</v>
      </c>
      <c r="AU18" s="123">
        <v>3614</v>
      </c>
      <c r="AV18" s="119">
        <v>4934</v>
      </c>
      <c r="AW18" s="120">
        <v>1542</v>
      </c>
      <c r="AX18" s="119">
        <v>36426</v>
      </c>
      <c r="AY18" s="119">
        <f t="shared" si="44"/>
        <v>2333</v>
      </c>
      <c r="AZ18" s="119">
        <v>1494</v>
      </c>
      <c r="BA18" s="119">
        <v>1055</v>
      </c>
      <c r="BB18" s="124">
        <v>424</v>
      </c>
      <c r="BC18" s="120">
        <v>165</v>
      </c>
      <c r="BD18" s="119">
        <f t="shared" si="45"/>
        <v>5083</v>
      </c>
      <c r="BE18" s="119">
        <v>3229</v>
      </c>
      <c r="BF18" s="120">
        <v>367</v>
      </c>
      <c r="BG18" s="120">
        <v>1479</v>
      </c>
      <c r="BH18" s="119">
        <v>1136</v>
      </c>
      <c r="BI18" s="119">
        <v>3009</v>
      </c>
      <c r="BJ18" s="119">
        <v>927</v>
      </c>
      <c r="BK18" s="124">
        <f t="shared" si="46"/>
        <v>1560</v>
      </c>
      <c r="BL18" s="125"/>
      <c r="BM18" s="22">
        <f t="shared" si="47"/>
        <v>0.51285850718947035</v>
      </c>
      <c r="BN18" s="39">
        <f t="shared" si="48"/>
        <v>0.36366597893365188</v>
      </c>
      <c r="BO18" s="126">
        <f t="shared" si="49"/>
        <v>0.47224454338147465</v>
      </c>
      <c r="BP18" s="39">
        <f t="shared" si="50"/>
        <v>0.72427922136502743</v>
      </c>
      <c r="BQ18" s="127">
        <f t="shared" si="51"/>
        <v>0.33573449349784845</v>
      </c>
      <c r="BR18" s="127">
        <f t="shared" si="52"/>
        <v>7.3663780232905346E-2</v>
      </c>
      <c r="BS18" s="39">
        <f t="shared" si="53"/>
        <v>4.0340400119438638E-2</v>
      </c>
      <c r="BT18" s="39">
        <f t="shared" si="54"/>
        <v>0.29676135364547535</v>
      </c>
      <c r="BU18" s="127">
        <f t="shared" si="55"/>
        <v>8.7973721359539583E-2</v>
      </c>
      <c r="BV18" s="127">
        <f t="shared" si="56"/>
        <v>0.19777391682050169</v>
      </c>
      <c r="BW18" s="125"/>
      <c r="BX18" s="22">
        <f t="shared" si="57"/>
        <v>0.49199292434674569</v>
      </c>
      <c r="BY18" s="39">
        <f t="shared" si="58"/>
        <v>0.36366597893365188</v>
      </c>
      <c r="BZ18" s="39">
        <f t="shared" si="59"/>
        <v>0.47224454338147465</v>
      </c>
      <c r="CA18" s="39">
        <f t="shared" si="60"/>
        <v>0.72427922136502743</v>
      </c>
      <c r="CB18" s="126">
        <f t="shared" si="61"/>
        <v>0.33573449349784845</v>
      </c>
      <c r="CC18" s="127">
        <f t="shared" si="62"/>
        <v>7.3663780232905346E-2</v>
      </c>
      <c r="CD18" s="127">
        <f t="shared" si="63"/>
        <v>4.0340400119438638E-2</v>
      </c>
      <c r="CE18" s="39">
        <f t="shared" si="64"/>
        <v>0.29676135364547535</v>
      </c>
      <c r="CF18" s="127">
        <f t="shared" si="65"/>
        <v>8.7973721359539583E-2</v>
      </c>
      <c r="CG18" s="127">
        <f t="shared" si="66"/>
        <v>0.19777391682050169</v>
      </c>
      <c r="CH18" s="101"/>
      <c r="CI18" s="35">
        <v>1892</v>
      </c>
      <c r="CJ18" s="22">
        <v>0.47248294307131283</v>
      </c>
      <c r="CK18" s="22">
        <v>0.51727689931087206</v>
      </c>
      <c r="CL18" s="101"/>
      <c r="CT18" s="101"/>
      <c r="CU18" s="35">
        <v>1892</v>
      </c>
      <c r="CV18" s="39">
        <v>0.29626849819443463</v>
      </c>
      <c r="CW18" s="39">
        <v>0.64218916008121618</v>
      </c>
      <c r="CX18" s="39">
        <v>0.26250886709086624</v>
      </c>
      <c r="CY18" s="101"/>
      <c r="DG18" s="101"/>
      <c r="DH18" s="35">
        <v>2006</v>
      </c>
      <c r="DI18" s="258">
        <v>4.5199999999999996</v>
      </c>
      <c r="DJ18" s="257">
        <v>20.399999999999999</v>
      </c>
      <c r="DK18" s="259">
        <v>0.98</v>
      </c>
      <c r="DL18" s="260">
        <v>1.41</v>
      </c>
      <c r="DM18" s="101"/>
    </row>
    <row r="19" spans="1:117" ht="14.25" x14ac:dyDescent="0.2">
      <c r="A19" s="101"/>
      <c r="B19" s="102">
        <v>2011</v>
      </c>
      <c r="C19" s="103">
        <v>30</v>
      </c>
      <c r="D19" s="104">
        <v>4858</v>
      </c>
      <c r="E19" s="105">
        <v>20808</v>
      </c>
      <c r="F19" s="106">
        <f t="shared" si="15"/>
        <v>21038.935816537924</v>
      </c>
      <c r="G19" s="132">
        <f t="shared" si="67"/>
        <v>1.0110984148662978</v>
      </c>
      <c r="H19" s="106">
        <f t="shared" ref="H19:H59" si="68">F19-E19</f>
        <v>230.93581653792353</v>
      </c>
      <c r="I19" s="109">
        <f t="shared" si="17"/>
        <v>7.4760452373883235E-2</v>
      </c>
      <c r="J19" s="109">
        <f t="shared" si="18"/>
        <v>0.2094588463050909</v>
      </c>
      <c r="K19" s="110">
        <f t="shared" si="19"/>
        <v>0.2947889228460438</v>
      </c>
      <c r="L19" s="109">
        <f t="shared" si="20"/>
        <v>0.35692191422170638</v>
      </c>
      <c r="M19" s="109">
        <f t="shared" si="21"/>
        <v>0.32765514467551515</v>
      </c>
      <c r="N19" s="109">
        <f t="shared" si="22"/>
        <v>0.39901028936966293</v>
      </c>
      <c r="O19" s="111">
        <f t="shared" si="23"/>
        <v>0.50984718062050649</v>
      </c>
      <c r="P19" s="112">
        <f t="shared" si="24"/>
        <v>0.49387867646542005</v>
      </c>
      <c r="Q19" s="109">
        <f t="shared" si="25"/>
        <v>0.46382898323841398</v>
      </c>
      <c r="R19" s="109">
        <f t="shared" si="26"/>
        <v>0.71956969792641279</v>
      </c>
      <c r="S19" s="113">
        <f t="shared" si="27"/>
        <v>0.63926616050092255</v>
      </c>
      <c r="T19" s="109">
        <f t="shared" si="28"/>
        <v>7.7104570616171084E-2</v>
      </c>
      <c r="U19" s="114">
        <f t="shared" si="29"/>
        <v>6.8846607580386576E-2</v>
      </c>
      <c r="V19" s="110">
        <f t="shared" si="30"/>
        <v>4.448107928249493E-2</v>
      </c>
      <c r="W19" s="115">
        <f t="shared" si="31"/>
        <v>0.1861750654538584</v>
      </c>
      <c r="X19" s="109">
        <f t="shared" si="32"/>
        <v>2.5862851265918509E-2</v>
      </c>
      <c r="Y19" s="116">
        <f t="shared" si="33"/>
        <v>0.11232691840535507</v>
      </c>
      <c r="Z19" s="117">
        <f t="shared" si="34"/>
        <v>9.2310183810629162E-3</v>
      </c>
      <c r="AA19" s="109">
        <f t="shared" si="35"/>
        <v>0.32055940855674991</v>
      </c>
      <c r="AB19" s="109">
        <f t="shared" si="36"/>
        <v>0.25064279016304186</v>
      </c>
      <c r="AC19" s="109">
        <f t="shared" si="37"/>
        <v>8.9459904450862368E-2</v>
      </c>
      <c r="AD19" s="116">
        <f t="shared" si="38"/>
        <v>0.31471006382528205</v>
      </c>
      <c r="AE19" s="117">
        <f t="shared" si="39"/>
        <v>0.25507377568570655</v>
      </c>
      <c r="AF19" s="118">
        <f t="shared" si="40"/>
        <v>8.1071014062457827E-2</v>
      </c>
      <c r="AG19" s="119">
        <v>19804</v>
      </c>
      <c r="AH19" s="119">
        <f t="shared" si="41"/>
        <v>85922</v>
      </c>
      <c r="AI19" s="120">
        <v>66118</v>
      </c>
      <c r="AJ19" s="121"/>
      <c r="AK19" s="119">
        <v>42267</v>
      </c>
      <c r="AL19" s="119">
        <v>8399</v>
      </c>
      <c r="AM19" s="119">
        <f t="shared" si="42"/>
        <v>13849</v>
      </c>
      <c r="AN19" s="119">
        <v>185245</v>
      </c>
      <c r="AO19" s="122">
        <v>165705</v>
      </c>
      <c r="AP19" s="119">
        <f t="shared" si="43"/>
        <v>16572</v>
      </c>
      <c r="AQ19" s="123">
        <v>28418</v>
      </c>
      <c r="AR19" s="119">
        <v>15018</v>
      </c>
      <c r="AS19" s="120">
        <v>4235</v>
      </c>
      <c r="AT19" s="120">
        <v>1274</v>
      </c>
      <c r="AU19" s="123">
        <v>3523</v>
      </c>
      <c r="AV19" s="119">
        <v>4552</v>
      </c>
      <c r="AW19" s="120">
        <v>1558</v>
      </c>
      <c r="AX19" s="119">
        <v>34488</v>
      </c>
      <c r="AY19" s="119">
        <f t="shared" si="44"/>
        <v>2325</v>
      </c>
      <c r="AZ19" s="119">
        <v>1554</v>
      </c>
      <c r="BA19" s="119">
        <v>1231</v>
      </c>
      <c r="BB19" s="124">
        <v>449</v>
      </c>
      <c r="BC19" s="120">
        <v>169</v>
      </c>
      <c r="BD19" s="119">
        <f t="shared" si="45"/>
        <v>5098</v>
      </c>
      <c r="BE19" s="119">
        <v>3279</v>
      </c>
      <c r="BF19" s="120">
        <v>318</v>
      </c>
      <c r="BG19" s="120">
        <v>1667</v>
      </c>
      <c r="BH19" s="119">
        <v>1261</v>
      </c>
      <c r="BI19" s="119">
        <v>3053</v>
      </c>
      <c r="BJ19" s="119">
        <v>898</v>
      </c>
      <c r="BK19" s="124">
        <f t="shared" si="46"/>
        <v>1710</v>
      </c>
      <c r="BL19" s="125"/>
      <c r="BM19" s="22">
        <f t="shared" si="47"/>
        <v>0.50984718062050649</v>
      </c>
      <c r="BN19" s="39">
        <f t="shared" si="48"/>
        <v>0.35692191422170638</v>
      </c>
      <c r="BO19" s="126">
        <f t="shared" si="49"/>
        <v>0.46382898323841398</v>
      </c>
      <c r="BP19" s="39">
        <f t="shared" si="50"/>
        <v>0.71956969792641279</v>
      </c>
      <c r="BQ19" s="127">
        <f t="shared" si="51"/>
        <v>0.32765514467551515</v>
      </c>
      <c r="BR19" s="127">
        <f t="shared" si="52"/>
        <v>6.8846607580386576E-2</v>
      </c>
      <c r="BS19" s="39">
        <f t="shared" si="53"/>
        <v>4.448107928249493E-2</v>
      </c>
      <c r="BT19" s="39">
        <f t="shared" si="54"/>
        <v>0.2947889228460438</v>
      </c>
      <c r="BU19" s="127">
        <f t="shared" si="55"/>
        <v>8.9459904450862368E-2</v>
      </c>
      <c r="BV19" s="127">
        <f t="shared" si="56"/>
        <v>0.1861750654538584</v>
      </c>
      <c r="BW19" s="125"/>
      <c r="BX19" s="22">
        <f t="shared" si="57"/>
        <v>0.49387867646542005</v>
      </c>
      <c r="BY19" s="39">
        <f t="shared" si="58"/>
        <v>0.35692191422170638</v>
      </c>
      <c r="BZ19" s="39">
        <f t="shared" si="59"/>
        <v>0.46382898323841398</v>
      </c>
      <c r="CA19" s="39">
        <f t="shared" si="60"/>
        <v>0.71956969792641279</v>
      </c>
      <c r="CB19" s="126">
        <f t="shared" si="61"/>
        <v>0.32765514467551515</v>
      </c>
      <c r="CC19" s="127">
        <f t="shared" si="62"/>
        <v>6.8846607580386576E-2</v>
      </c>
      <c r="CD19" s="127">
        <f t="shared" si="63"/>
        <v>4.448107928249493E-2</v>
      </c>
      <c r="CE19" s="39">
        <f t="shared" si="64"/>
        <v>0.2947889228460438</v>
      </c>
      <c r="CF19" s="127">
        <f t="shared" si="65"/>
        <v>8.9459904450862368E-2</v>
      </c>
      <c r="CG19" s="127">
        <f t="shared" si="66"/>
        <v>0.1861750654538584</v>
      </c>
      <c r="CH19" s="101"/>
      <c r="CI19" s="35">
        <v>1893</v>
      </c>
      <c r="CJ19" s="22">
        <v>0.50203524147949985</v>
      </c>
      <c r="CK19" s="22">
        <v>0.49877066690509464</v>
      </c>
      <c r="CL19" s="101"/>
      <c r="CT19" s="101"/>
      <c r="CU19" s="35">
        <v>1893</v>
      </c>
      <c r="CV19" s="39">
        <v>0.33894472361809047</v>
      </c>
      <c r="CW19" s="39">
        <v>0.73267686671794652</v>
      </c>
      <c r="CX19" s="39">
        <v>0.28804166452832908</v>
      </c>
      <c r="CY19" s="101"/>
      <c r="DG19" s="101"/>
      <c r="DH19" s="35">
        <v>2005</v>
      </c>
      <c r="DI19" s="258">
        <v>4.28</v>
      </c>
      <c r="DJ19" s="257">
        <v>20.6</v>
      </c>
      <c r="DK19" s="259">
        <v>0.98</v>
      </c>
      <c r="DL19" s="260">
        <v>1.37</v>
      </c>
      <c r="DM19" s="101"/>
    </row>
    <row r="20" spans="1:117" ht="14.25" x14ac:dyDescent="0.2">
      <c r="A20" s="101"/>
      <c r="B20" s="102">
        <v>2010</v>
      </c>
      <c r="C20" s="103">
        <v>30</v>
      </c>
      <c r="D20" s="104">
        <v>4860</v>
      </c>
      <c r="E20" s="105">
        <v>21308</v>
      </c>
      <c r="F20" s="106">
        <f t="shared" si="15"/>
        <v>21365.0088867011</v>
      </c>
      <c r="G20" s="132">
        <f t="shared" si="67"/>
        <v>1.0026754686831754</v>
      </c>
      <c r="H20" s="106">
        <f t="shared" si="68"/>
        <v>57.008886701099982</v>
      </c>
      <c r="I20" s="109">
        <f t="shared" si="17"/>
        <v>7.5261515577759452E-2</v>
      </c>
      <c r="J20" s="109">
        <f t="shared" si="18"/>
        <v>0.20965005779826154</v>
      </c>
      <c r="K20" s="110">
        <f t="shared" si="19"/>
        <v>0.29702900536266491</v>
      </c>
      <c r="L20" s="109">
        <f t="shared" si="20"/>
        <v>0.35898638124956211</v>
      </c>
      <c r="M20" s="109">
        <f t="shared" si="21"/>
        <v>0.3281712647459698</v>
      </c>
      <c r="N20" s="109">
        <f t="shared" si="22"/>
        <v>0.40284119429342075</v>
      </c>
      <c r="O20" s="111">
        <f t="shared" si="23"/>
        <v>0.51222353863219616</v>
      </c>
      <c r="P20" s="112">
        <f t="shared" si="24"/>
        <v>0.49239055418686745</v>
      </c>
      <c r="Q20" s="109">
        <f t="shared" si="25"/>
        <v>0.46832441404881625</v>
      </c>
      <c r="R20" s="109">
        <f t="shared" si="26"/>
        <v>0.72831502039502904</v>
      </c>
      <c r="S20" s="113">
        <f t="shared" si="27"/>
        <v>0.63884343426761347</v>
      </c>
      <c r="T20" s="109">
        <f t="shared" si="28"/>
        <v>7.7584783294050538E-2</v>
      </c>
      <c r="U20" s="114">
        <f t="shared" si="29"/>
        <v>6.9252826109801685E-2</v>
      </c>
      <c r="V20" s="110">
        <f t="shared" si="30"/>
        <v>4.2710663403942292E-2</v>
      </c>
      <c r="W20" s="115">
        <f t="shared" si="31"/>
        <v>0.18488518105339175</v>
      </c>
      <c r="X20" s="109">
        <f t="shared" si="32"/>
        <v>2.2668928555343713E-2</v>
      </c>
      <c r="Y20" s="116">
        <f t="shared" si="33"/>
        <v>0.11483511449558886</v>
      </c>
      <c r="Z20" s="117">
        <f t="shared" si="34"/>
        <v>8.1378366288877031E-3</v>
      </c>
      <c r="AA20" s="109">
        <f t="shared" si="35"/>
        <v>0.3254738261016083</v>
      </c>
      <c r="AB20" s="109">
        <f t="shared" si="36"/>
        <v>0.26012220203870234</v>
      </c>
      <c r="AC20" s="109">
        <f t="shared" si="37"/>
        <v>9.3380327992541215E-2</v>
      </c>
      <c r="AD20" s="116">
        <f t="shared" si="38"/>
        <v>0.31988710573328727</v>
      </c>
      <c r="AE20" s="117">
        <f t="shared" si="39"/>
        <v>0.25735245202687584</v>
      </c>
      <c r="AF20" s="118">
        <f t="shared" si="40"/>
        <v>8.5032308828205422E-2</v>
      </c>
      <c r="AG20" s="119">
        <v>20288</v>
      </c>
      <c r="AH20" s="119">
        <f t="shared" si="41"/>
        <v>86899</v>
      </c>
      <c r="AI20" s="120">
        <v>66611</v>
      </c>
      <c r="AJ20" s="121"/>
      <c r="AK20" s="119">
        <v>42554</v>
      </c>
      <c r="AL20" s="119">
        <v>8486</v>
      </c>
      <c r="AM20" s="119">
        <f t="shared" si="42"/>
        <v>13965</v>
      </c>
      <c r="AN20" s="119">
        <v>185553</v>
      </c>
      <c r="AO20" s="122">
        <v>165353</v>
      </c>
      <c r="AP20" s="119">
        <f t="shared" si="43"/>
        <v>17327</v>
      </c>
      <c r="AQ20" s="123">
        <v>28589</v>
      </c>
      <c r="AR20" s="119">
        <v>15778</v>
      </c>
      <c r="AS20" s="120">
        <v>4395</v>
      </c>
      <c r="AT20" s="120">
        <v>1301</v>
      </c>
      <c r="AU20" s="123">
        <v>3719</v>
      </c>
      <c r="AV20" s="119">
        <v>4613</v>
      </c>
      <c r="AW20" s="120">
        <v>1674</v>
      </c>
      <c r="AX20" s="119">
        <v>34306</v>
      </c>
      <c r="AY20" s="119">
        <f t="shared" si="44"/>
        <v>2337</v>
      </c>
      <c r="AZ20" s="119">
        <v>1549</v>
      </c>
      <c r="BA20" s="119">
        <v>1216</v>
      </c>
      <c r="BB20" s="124">
        <v>381</v>
      </c>
      <c r="BC20" s="120">
        <v>182</v>
      </c>
      <c r="BD20" s="119">
        <f t="shared" si="45"/>
        <v>5168</v>
      </c>
      <c r="BE20" s="119">
        <v>2959</v>
      </c>
      <c r="BF20" s="120">
        <v>282</v>
      </c>
      <c r="BG20" s="120">
        <v>1544</v>
      </c>
      <c r="BH20" s="119">
        <v>1129</v>
      </c>
      <c r="BI20" s="119">
        <v>3030</v>
      </c>
      <c r="BJ20" s="119">
        <v>866</v>
      </c>
      <c r="BK20" s="124">
        <f t="shared" si="46"/>
        <v>1510</v>
      </c>
      <c r="BL20" s="125"/>
      <c r="BM20" s="22">
        <f t="shared" si="47"/>
        <v>0.51222353863219616</v>
      </c>
      <c r="BN20" s="39">
        <f t="shared" si="48"/>
        <v>0.35898638124956211</v>
      </c>
      <c r="BO20" s="126">
        <f t="shared" si="49"/>
        <v>0.46832441404881625</v>
      </c>
      <c r="BP20" s="39">
        <f t="shared" si="50"/>
        <v>0.72831502039502904</v>
      </c>
      <c r="BQ20" s="127">
        <f t="shared" si="51"/>
        <v>0.3281712647459698</v>
      </c>
      <c r="BR20" s="127">
        <f t="shared" si="52"/>
        <v>6.9252826109801685E-2</v>
      </c>
      <c r="BS20" s="39">
        <f t="shared" si="53"/>
        <v>4.2710663403942292E-2</v>
      </c>
      <c r="BT20" s="39">
        <f t="shared" si="54"/>
        <v>0.29702900536266491</v>
      </c>
      <c r="BU20" s="127">
        <f t="shared" si="55"/>
        <v>9.3380327992541215E-2</v>
      </c>
      <c r="BV20" s="127">
        <f t="shared" si="56"/>
        <v>0.18488518105339175</v>
      </c>
      <c r="BW20" s="125"/>
      <c r="BX20" s="22">
        <f t="shared" si="57"/>
        <v>0.49239055418686745</v>
      </c>
      <c r="BY20" s="39">
        <f t="shared" si="58"/>
        <v>0.35898638124956211</v>
      </c>
      <c r="BZ20" s="39">
        <f t="shared" si="59"/>
        <v>0.46832441404881625</v>
      </c>
      <c r="CA20" s="39">
        <f t="shared" si="60"/>
        <v>0.72831502039502904</v>
      </c>
      <c r="CB20" s="126">
        <f t="shared" si="61"/>
        <v>0.3281712647459698</v>
      </c>
      <c r="CC20" s="127">
        <f t="shared" si="62"/>
        <v>6.9252826109801685E-2</v>
      </c>
      <c r="CD20" s="127">
        <f t="shared" si="63"/>
        <v>4.2710663403942292E-2</v>
      </c>
      <c r="CE20" s="39">
        <f t="shared" si="64"/>
        <v>0.29702900536266491</v>
      </c>
      <c r="CF20" s="127">
        <f t="shared" si="65"/>
        <v>9.3380327992541215E-2</v>
      </c>
      <c r="CG20" s="127">
        <f t="shared" si="66"/>
        <v>0.18488518105339175</v>
      </c>
      <c r="CH20" s="101"/>
      <c r="CI20" s="35">
        <v>1894</v>
      </c>
      <c r="CJ20" s="22">
        <v>0.530472159413931</v>
      </c>
      <c r="CK20" s="22">
        <v>0.48096290776129791</v>
      </c>
      <c r="CL20" s="101"/>
      <c r="CT20" s="101"/>
      <c r="CU20" s="35">
        <v>1894</v>
      </c>
      <c r="CV20" s="39">
        <v>0.38415765662142476</v>
      </c>
      <c r="CW20" s="39">
        <v>0.81147153565774799</v>
      </c>
      <c r="CX20" s="39">
        <v>0.3177292960996918</v>
      </c>
      <c r="CY20" s="101"/>
      <c r="DG20" s="101"/>
      <c r="DH20" s="35">
        <v>2004</v>
      </c>
      <c r="DI20" s="258">
        <v>4.46</v>
      </c>
      <c r="DJ20" s="257">
        <v>20.399999999999999</v>
      </c>
      <c r="DK20" s="259">
        <v>0.98</v>
      </c>
      <c r="DL20" s="260">
        <v>1.4</v>
      </c>
      <c r="DM20" s="101"/>
    </row>
    <row r="21" spans="1:117" ht="14.25" x14ac:dyDescent="0.2">
      <c r="A21" s="101"/>
      <c r="B21" s="102">
        <v>2009</v>
      </c>
      <c r="C21" s="103">
        <v>30</v>
      </c>
      <c r="D21" s="104">
        <v>4860</v>
      </c>
      <c r="E21" s="105">
        <v>22419</v>
      </c>
      <c r="F21" s="106">
        <f t="shared" si="15"/>
        <v>22682.076090774364</v>
      </c>
      <c r="G21" s="132">
        <f t="shared" si="67"/>
        <v>1.0117345149549206</v>
      </c>
      <c r="H21" s="106">
        <f t="shared" si="68"/>
        <v>263.07609077436427</v>
      </c>
      <c r="I21" s="109">
        <f t="shared" si="17"/>
        <v>7.8726099669123736E-2</v>
      </c>
      <c r="J21" s="109">
        <f t="shared" si="18"/>
        <v>0.21257126362127446</v>
      </c>
      <c r="K21" s="110">
        <f t="shared" si="19"/>
        <v>0.29927983699118071</v>
      </c>
      <c r="L21" s="109">
        <f t="shared" si="20"/>
        <v>0.37035156270880215</v>
      </c>
      <c r="M21" s="109">
        <f t="shared" si="21"/>
        <v>0.33838801580737066</v>
      </c>
      <c r="N21" s="109">
        <f t="shared" si="22"/>
        <v>0.41775952824557278</v>
      </c>
      <c r="O21" s="111">
        <f t="shared" si="23"/>
        <v>0.51966329080371787</v>
      </c>
      <c r="P21" s="112">
        <f t="shared" si="24"/>
        <v>0.487731634571687</v>
      </c>
      <c r="Q21" s="109">
        <f t="shared" si="25"/>
        <v>0.48454930804633339</v>
      </c>
      <c r="R21" s="109">
        <f t="shared" si="26"/>
        <v>0.75069198071961885</v>
      </c>
      <c r="S21" s="113">
        <f t="shared" si="27"/>
        <v>0.62818791946308727</v>
      </c>
      <c r="T21" s="109">
        <f t="shared" si="28"/>
        <v>7.0404849534531286E-2</v>
      </c>
      <c r="U21" s="114">
        <f t="shared" si="29"/>
        <v>7.2771884246229337E-2</v>
      </c>
      <c r="V21" s="110">
        <f t="shared" si="30"/>
        <v>4.3313848596377283E-2</v>
      </c>
      <c r="W21" s="115">
        <f t="shared" si="31"/>
        <v>0.17955516118858877</v>
      </c>
      <c r="X21" s="109">
        <f t="shared" si="32"/>
        <v>2.1996103052608788E-2</v>
      </c>
      <c r="Y21" s="116">
        <f t="shared" si="33"/>
        <v>0.11983707417721925</v>
      </c>
      <c r="Z21" s="117">
        <f t="shared" si="34"/>
        <v>8.1462911390375193E-3</v>
      </c>
      <c r="AA21" s="109">
        <f t="shared" si="35"/>
        <v>0.33293245247404613</v>
      </c>
      <c r="AB21" s="109">
        <f t="shared" si="36"/>
        <v>0.26282745182940032</v>
      </c>
      <c r="AC21" s="109">
        <f t="shared" si="37"/>
        <v>9.7338557507790829E-2</v>
      </c>
      <c r="AD21" s="116">
        <f t="shared" si="38"/>
        <v>0.32357653171682182</v>
      </c>
      <c r="AE21" s="117">
        <f t="shared" si="39"/>
        <v>0.26243148888446721</v>
      </c>
      <c r="AF21" s="118">
        <f t="shared" si="40"/>
        <v>8.8839474232810745E-2</v>
      </c>
      <c r="AG21" s="119">
        <v>21364</v>
      </c>
      <c r="AH21" s="119">
        <f t="shared" si="41"/>
        <v>90649</v>
      </c>
      <c r="AI21" s="120">
        <v>69285</v>
      </c>
      <c r="AJ21" s="121"/>
      <c r="AK21" s="119">
        <v>43524</v>
      </c>
      <c r="AL21" s="119">
        <v>8737</v>
      </c>
      <c r="AM21" s="119">
        <f t="shared" si="42"/>
        <v>14728</v>
      </c>
      <c r="AN21" s="119">
        <v>187079</v>
      </c>
      <c r="AO21" s="122">
        <v>165849</v>
      </c>
      <c r="AP21" s="119">
        <f t="shared" si="43"/>
        <v>18210</v>
      </c>
      <c r="AQ21" s="123">
        <v>28796</v>
      </c>
      <c r="AR21" s="119">
        <v>16620</v>
      </c>
      <c r="AS21" s="120">
        <v>4498</v>
      </c>
      <c r="AT21" s="120">
        <v>1366</v>
      </c>
      <c r="AU21" s="123">
        <v>3796</v>
      </c>
      <c r="AV21" s="119">
        <v>5042</v>
      </c>
      <c r="AW21" s="120">
        <v>1600</v>
      </c>
      <c r="AX21" s="119">
        <v>33591</v>
      </c>
      <c r="AY21" s="119">
        <f t="shared" si="44"/>
        <v>2274</v>
      </c>
      <c r="AZ21" s="119">
        <v>1590</v>
      </c>
      <c r="BA21" s="119">
        <v>1179</v>
      </c>
      <c r="BB21" s="124">
        <v>391</v>
      </c>
      <c r="BC21" s="120">
        <v>138</v>
      </c>
      <c r="BD21" s="119">
        <f t="shared" si="45"/>
        <v>4878</v>
      </c>
      <c r="BE21" s="119">
        <v>2970</v>
      </c>
      <c r="BF21" s="120">
        <v>283</v>
      </c>
      <c r="BG21" s="120">
        <v>1635</v>
      </c>
      <c r="BH21" s="119">
        <v>1133</v>
      </c>
      <c r="BI21" s="119">
        <v>2857</v>
      </c>
      <c r="BJ21" s="119">
        <v>949</v>
      </c>
      <c r="BK21" s="124">
        <f t="shared" si="46"/>
        <v>1524</v>
      </c>
      <c r="BL21" s="125"/>
      <c r="BM21" s="22">
        <f t="shared" si="47"/>
        <v>0.51966329080371787</v>
      </c>
      <c r="BN21" s="39">
        <f t="shared" si="48"/>
        <v>0.37035156270880215</v>
      </c>
      <c r="BO21" s="126">
        <f t="shared" si="49"/>
        <v>0.48454930804633339</v>
      </c>
      <c r="BP21" s="39">
        <f t="shared" si="50"/>
        <v>0.75069198071961885</v>
      </c>
      <c r="BQ21" s="127">
        <f t="shared" si="51"/>
        <v>0.33838801580737066</v>
      </c>
      <c r="BR21" s="127">
        <f t="shared" si="52"/>
        <v>7.2771884246229337E-2</v>
      </c>
      <c r="BS21" s="39">
        <f t="shared" si="53"/>
        <v>4.3313848596377283E-2</v>
      </c>
      <c r="BT21" s="39">
        <f t="shared" si="54"/>
        <v>0.29927983699118071</v>
      </c>
      <c r="BU21" s="127">
        <f t="shared" si="55"/>
        <v>9.7338557507790829E-2</v>
      </c>
      <c r="BV21" s="127">
        <f t="shared" si="56"/>
        <v>0.17955516118858877</v>
      </c>
      <c r="BW21" s="125"/>
      <c r="BX21" s="22">
        <f t="shared" si="57"/>
        <v>0.487731634571687</v>
      </c>
      <c r="BY21" s="39">
        <f t="shared" si="58"/>
        <v>0.37035156270880215</v>
      </c>
      <c r="BZ21" s="39">
        <f t="shared" si="59"/>
        <v>0.48454930804633339</v>
      </c>
      <c r="CA21" s="39">
        <f t="shared" si="60"/>
        <v>0.75069198071961885</v>
      </c>
      <c r="CB21" s="126">
        <f t="shared" si="61"/>
        <v>0.33838801580737066</v>
      </c>
      <c r="CC21" s="127">
        <f t="shared" si="62"/>
        <v>7.2771884246229337E-2</v>
      </c>
      <c r="CD21" s="127">
        <f t="shared" si="63"/>
        <v>4.3313848596377283E-2</v>
      </c>
      <c r="CE21" s="39">
        <f t="shared" si="64"/>
        <v>0.29927983699118071</v>
      </c>
      <c r="CF21" s="127">
        <f t="shared" si="65"/>
        <v>9.7338557507790829E-2</v>
      </c>
      <c r="CG21" s="127">
        <f t="shared" si="66"/>
        <v>0.17955516118858877</v>
      </c>
      <c r="CH21" s="101"/>
      <c r="CI21" s="35">
        <v>1895</v>
      </c>
      <c r="CJ21" s="22">
        <v>0.51194356633929117</v>
      </c>
      <c r="CK21" s="22">
        <v>0.49256587836125526</v>
      </c>
      <c r="CL21" s="101"/>
      <c r="CT21" s="101"/>
      <c r="CU21" s="35">
        <v>1895</v>
      </c>
      <c r="CV21" s="39">
        <v>0.35705409529202647</v>
      </c>
      <c r="CW21" s="39">
        <v>0.75830804656658313</v>
      </c>
      <c r="CX21" s="39">
        <v>0.30730387239899659</v>
      </c>
      <c r="CY21" s="101"/>
      <c r="DG21" s="101"/>
      <c r="DH21" s="35">
        <v>2003</v>
      </c>
      <c r="DI21" s="258">
        <v>4.3899999999999997</v>
      </c>
      <c r="DJ21" s="257">
        <v>20.6</v>
      </c>
      <c r="DK21" s="259">
        <v>0.98</v>
      </c>
      <c r="DL21" s="260">
        <v>1.38</v>
      </c>
      <c r="DM21" s="101"/>
    </row>
    <row r="22" spans="1:117" ht="14.25" x14ac:dyDescent="0.2">
      <c r="A22" s="101"/>
      <c r="B22" s="102">
        <v>2008</v>
      </c>
      <c r="C22" s="103">
        <v>30</v>
      </c>
      <c r="D22" s="104">
        <v>4856</v>
      </c>
      <c r="E22" s="105">
        <v>22585</v>
      </c>
      <c r="F22" s="106">
        <f t="shared" si="15"/>
        <v>22811.300869126469</v>
      </c>
      <c r="G22" s="132">
        <f t="shared" si="67"/>
        <v>1.0100199632112672</v>
      </c>
      <c r="H22" s="106">
        <f t="shared" si="68"/>
        <v>226.30086912646948</v>
      </c>
      <c r="I22" s="109">
        <f t="shared" si="17"/>
        <v>7.8760972333995982E-2</v>
      </c>
      <c r="J22" s="109">
        <f t="shared" si="18"/>
        <v>0.2129640304357851</v>
      </c>
      <c r="K22" s="110">
        <f t="shared" si="19"/>
        <v>0.29999155904448382</v>
      </c>
      <c r="L22" s="109">
        <f t="shared" si="20"/>
        <v>0.36983227718234196</v>
      </c>
      <c r="M22" s="109">
        <f t="shared" si="21"/>
        <v>0.33607750386609658</v>
      </c>
      <c r="N22" s="109">
        <f t="shared" si="22"/>
        <v>0.41623378960375251</v>
      </c>
      <c r="O22" s="111">
        <f t="shared" si="23"/>
        <v>0.51947502005651314</v>
      </c>
      <c r="P22" s="112">
        <f t="shared" si="24"/>
        <v>0.48784953342865089</v>
      </c>
      <c r="Q22" s="109">
        <f t="shared" si="25"/>
        <v>0.48463740000319777</v>
      </c>
      <c r="R22" s="109">
        <f t="shared" si="26"/>
        <v>0.74930738919104456</v>
      </c>
      <c r="S22" s="113">
        <f t="shared" si="27"/>
        <v>0.63367535162554767</v>
      </c>
      <c r="T22" s="109">
        <f t="shared" si="28"/>
        <v>7.2011182845284766E-2</v>
      </c>
      <c r="U22" s="114">
        <f t="shared" si="29"/>
        <v>7.0296287756513726E-2</v>
      </c>
      <c r="V22" s="110">
        <f t="shared" si="30"/>
        <v>4.1661863038967031E-2</v>
      </c>
      <c r="W22" s="115">
        <f t="shared" si="31"/>
        <v>0.17525888579179347</v>
      </c>
      <c r="X22" s="109">
        <f t="shared" si="32"/>
        <v>1.9800553377911E-2</v>
      </c>
      <c r="Y22" s="116">
        <f t="shared" si="33"/>
        <v>0.12036923536089453</v>
      </c>
      <c r="Z22" s="117">
        <f t="shared" si="34"/>
        <v>7.3228837452233375E-3</v>
      </c>
      <c r="AA22" s="109">
        <f t="shared" si="35"/>
        <v>0.33307359958729205</v>
      </c>
      <c r="AB22" s="109">
        <f t="shared" si="36"/>
        <v>0.25952559372838369</v>
      </c>
      <c r="AC22" s="109">
        <f t="shared" si="37"/>
        <v>9.5980941315667451E-2</v>
      </c>
      <c r="AD22" s="116">
        <f t="shared" si="38"/>
        <v>0.32546979478902466</v>
      </c>
      <c r="AE22" s="117">
        <f t="shared" si="39"/>
        <v>0.26375709298559208</v>
      </c>
      <c r="AF22" s="118">
        <f t="shared" si="40"/>
        <v>8.7069833876065261E-2</v>
      </c>
      <c r="AG22" s="119">
        <v>21541</v>
      </c>
      <c r="AH22" s="119">
        <f t="shared" si="41"/>
        <v>90933</v>
      </c>
      <c r="AI22" s="120">
        <v>69392</v>
      </c>
      <c r="AJ22" s="121"/>
      <c r="AK22" s="119">
        <v>43972</v>
      </c>
      <c r="AL22" s="119">
        <v>9014</v>
      </c>
      <c r="AM22" s="119">
        <f t="shared" si="42"/>
        <v>14778</v>
      </c>
      <c r="AN22" s="119">
        <v>187631</v>
      </c>
      <c r="AO22" s="122">
        <v>166714</v>
      </c>
      <c r="AP22" s="119">
        <f t="shared" si="43"/>
        <v>18009</v>
      </c>
      <c r="AQ22" s="123">
        <v>29194</v>
      </c>
      <c r="AR22" s="119">
        <v>16337</v>
      </c>
      <c r="AS22" s="120">
        <v>4580</v>
      </c>
      <c r="AT22" s="120">
        <v>1365</v>
      </c>
      <c r="AU22" s="123">
        <v>3883</v>
      </c>
      <c r="AV22" s="119">
        <v>4878</v>
      </c>
      <c r="AW22" s="120">
        <v>1576</v>
      </c>
      <c r="AX22" s="119">
        <v>32884</v>
      </c>
      <c r="AY22" s="119">
        <f t="shared" si="44"/>
        <v>2218</v>
      </c>
      <c r="AZ22" s="119">
        <v>1672</v>
      </c>
      <c r="BA22" s="119">
        <v>1310</v>
      </c>
      <c r="BB22" s="124">
        <v>339</v>
      </c>
      <c r="BC22" s="120">
        <v>153</v>
      </c>
      <c r="BD22" s="119">
        <f t="shared" si="45"/>
        <v>4997</v>
      </c>
      <c r="BE22" s="119">
        <v>2799</v>
      </c>
      <c r="BF22" s="120">
        <v>303</v>
      </c>
      <c r="BG22" s="120">
        <v>1526</v>
      </c>
      <c r="BH22" s="119">
        <v>1035</v>
      </c>
      <c r="BI22" s="119">
        <v>2965</v>
      </c>
      <c r="BJ22" s="119">
        <v>886</v>
      </c>
      <c r="BK22" s="124">
        <f t="shared" si="46"/>
        <v>1374</v>
      </c>
      <c r="BL22" s="125"/>
      <c r="BM22" s="22">
        <f t="shared" si="47"/>
        <v>0.51947502005651314</v>
      </c>
      <c r="BN22" s="39">
        <f t="shared" si="48"/>
        <v>0.36983227718234196</v>
      </c>
      <c r="BO22" s="126">
        <f t="shared" si="49"/>
        <v>0.48463740000319777</v>
      </c>
      <c r="BP22" s="39">
        <f t="shared" si="50"/>
        <v>0.74930738919104456</v>
      </c>
      <c r="BQ22" s="127">
        <f t="shared" si="51"/>
        <v>0.33607750386609658</v>
      </c>
      <c r="BR22" s="127">
        <f t="shared" si="52"/>
        <v>7.0296287756513726E-2</v>
      </c>
      <c r="BS22" s="39">
        <f t="shared" si="53"/>
        <v>4.1661863038967031E-2</v>
      </c>
      <c r="BT22" s="39">
        <f t="shared" si="54"/>
        <v>0.29999155904448382</v>
      </c>
      <c r="BU22" s="127">
        <f t="shared" si="55"/>
        <v>9.5980941315667451E-2</v>
      </c>
      <c r="BV22" s="127">
        <f t="shared" si="56"/>
        <v>0.17525888579179347</v>
      </c>
      <c r="BW22" s="125"/>
      <c r="BX22" s="22">
        <f t="shared" si="57"/>
        <v>0.48784953342865089</v>
      </c>
      <c r="BY22" s="39">
        <f t="shared" si="58"/>
        <v>0.36983227718234196</v>
      </c>
      <c r="BZ22" s="39">
        <f t="shared" si="59"/>
        <v>0.48463740000319777</v>
      </c>
      <c r="CA22" s="39">
        <f t="shared" si="60"/>
        <v>0.74930738919104456</v>
      </c>
      <c r="CB22" s="126">
        <f t="shared" si="61"/>
        <v>0.33607750386609658</v>
      </c>
      <c r="CC22" s="127">
        <f t="shared" si="62"/>
        <v>7.0296287756513726E-2</v>
      </c>
      <c r="CD22" s="127">
        <f t="shared" si="63"/>
        <v>4.1661863038967031E-2</v>
      </c>
      <c r="CE22" s="39">
        <f t="shared" si="64"/>
        <v>0.29999155904448382</v>
      </c>
      <c r="CF22" s="127">
        <f t="shared" si="65"/>
        <v>9.5980941315667451E-2</v>
      </c>
      <c r="CG22" s="127">
        <f t="shared" si="66"/>
        <v>0.17525888579179347</v>
      </c>
      <c r="CH22" s="101"/>
      <c r="CI22" s="35">
        <v>1896</v>
      </c>
      <c r="CJ22" s="22">
        <v>0.50340581607366153</v>
      </c>
      <c r="CK22" s="22">
        <v>0.49791238604928195</v>
      </c>
      <c r="CL22" s="101"/>
      <c r="CT22" s="101"/>
      <c r="CU22" s="35">
        <v>1896</v>
      </c>
      <c r="CV22" s="39">
        <v>0.34599067973646153</v>
      </c>
      <c r="CW22" s="39">
        <v>0.73858428351103211</v>
      </c>
      <c r="CX22" s="39">
        <v>0.30159685569090389</v>
      </c>
      <c r="CY22" s="101"/>
      <c r="DG22" s="101"/>
      <c r="DH22" s="35">
        <v>2002</v>
      </c>
      <c r="DI22" s="258">
        <v>4.2699999999999996</v>
      </c>
      <c r="DJ22" s="257">
        <v>20.5</v>
      </c>
      <c r="DK22" s="259">
        <v>0.98</v>
      </c>
      <c r="DL22" s="260">
        <v>1.38</v>
      </c>
      <c r="DM22" s="101"/>
    </row>
    <row r="23" spans="1:117" ht="14.25" x14ac:dyDescent="0.2">
      <c r="A23" s="101"/>
      <c r="B23" s="102">
        <v>2007</v>
      </c>
      <c r="C23" s="103">
        <v>30</v>
      </c>
      <c r="D23" s="104">
        <v>4862</v>
      </c>
      <c r="E23" s="105">
        <v>23322</v>
      </c>
      <c r="F23" s="106">
        <f t="shared" si="15"/>
        <v>23489.165808709269</v>
      </c>
      <c r="G23" s="132">
        <f t="shared" si="67"/>
        <v>1.007167730413741</v>
      </c>
      <c r="H23" s="106">
        <f t="shared" si="68"/>
        <v>167.16580870926919</v>
      </c>
      <c r="I23" s="109">
        <f t="shared" si="17"/>
        <v>8.0011451413666418E-2</v>
      </c>
      <c r="J23" s="109">
        <f t="shared" si="18"/>
        <v>0.21280015792219512</v>
      </c>
      <c r="K23" s="110">
        <f t="shared" si="19"/>
        <v>0.30300277108981055</v>
      </c>
      <c r="L23" s="109">
        <f t="shared" si="20"/>
        <v>0.37599338362765938</v>
      </c>
      <c r="M23" s="109">
        <f t="shared" si="21"/>
        <v>0.33554928074349111</v>
      </c>
      <c r="N23" s="109">
        <f t="shared" si="22"/>
        <v>0.42269479029460671</v>
      </c>
      <c r="O23" s="111">
        <f t="shared" si="23"/>
        <v>0.52253591025770185</v>
      </c>
      <c r="P23" s="112">
        <f t="shared" si="24"/>
        <v>0.48593274358545985</v>
      </c>
      <c r="Q23" s="109">
        <f t="shared" si="25"/>
        <v>0.49399065861533326</v>
      </c>
      <c r="R23" s="109">
        <f t="shared" si="26"/>
        <v>0.75847834405867987</v>
      </c>
      <c r="S23" s="113">
        <f t="shared" si="27"/>
        <v>0.63418451516476082</v>
      </c>
      <c r="T23" s="109">
        <f t="shared" si="28"/>
        <v>6.9936972123912519E-2</v>
      </c>
      <c r="U23" s="114">
        <f t="shared" si="29"/>
        <v>6.9894671535934344E-2</v>
      </c>
      <c r="V23" s="110">
        <f t="shared" si="30"/>
        <v>4.2032684254311135E-2</v>
      </c>
      <c r="W23" s="115">
        <f t="shared" si="31"/>
        <v>0.17065257153157357</v>
      </c>
      <c r="X23" s="109">
        <f t="shared" si="32"/>
        <v>1.8710960082345143E-2</v>
      </c>
      <c r="Y23" s="116">
        <f t="shared" si="33"/>
        <v>0.12364345811486405</v>
      </c>
      <c r="Z23" s="117">
        <f t="shared" si="34"/>
        <v>7.0351971922830193E-3</v>
      </c>
      <c r="AA23" s="109">
        <f t="shared" si="35"/>
        <v>0.33578355376407315</v>
      </c>
      <c r="AB23" s="109">
        <f t="shared" si="36"/>
        <v>0.25146289533424515</v>
      </c>
      <c r="AC23" s="109">
        <f t="shared" si="37"/>
        <v>9.4548384873530802E-2</v>
      </c>
      <c r="AD23" s="116">
        <f t="shared" si="38"/>
        <v>0.32884477094231612</v>
      </c>
      <c r="AE23" s="117">
        <f t="shared" si="39"/>
        <v>0.26806649064565541</v>
      </c>
      <c r="AF23" s="118">
        <f t="shared" si="40"/>
        <v>8.5244111269569461E-2</v>
      </c>
      <c r="AG23" s="119">
        <v>22257</v>
      </c>
      <c r="AH23" s="119">
        <f t="shared" si="41"/>
        <v>93178</v>
      </c>
      <c r="AI23" s="120">
        <v>70921</v>
      </c>
      <c r="AJ23" s="121"/>
      <c r="AK23" s="119">
        <v>44977</v>
      </c>
      <c r="AL23" s="119">
        <v>9197</v>
      </c>
      <c r="AM23" s="119">
        <f t="shared" si="42"/>
        <v>15092</v>
      </c>
      <c r="AN23" s="119">
        <v>188623</v>
      </c>
      <c r="AO23" s="122">
        <v>167783</v>
      </c>
      <c r="AP23" s="119">
        <f t="shared" si="43"/>
        <v>17834</v>
      </c>
      <c r="AQ23" s="123">
        <v>29885</v>
      </c>
      <c r="AR23" s="119">
        <v>16079</v>
      </c>
      <c r="AS23" s="120">
        <v>4673</v>
      </c>
      <c r="AT23" s="120">
        <v>1441</v>
      </c>
      <c r="AU23" s="123">
        <v>3983</v>
      </c>
      <c r="AV23" s="119">
        <v>4957</v>
      </c>
      <c r="AW23" s="120">
        <v>1498</v>
      </c>
      <c r="AX23" s="119">
        <v>32189</v>
      </c>
      <c r="AY23" s="119">
        <f t="shared" si="44"/>
        <v>2158</v>
      </c>
      <c r="AZ23" s="119">
        <v>1755</v>
      </c>
      <c r="BA23" s="119">
        <v>1323</v>
      </c>
      <c r="BB23" s="124">
        <v>325</v>
      </c>
      <c r="BC23" s="120">
        <v>139</v>
      </c>
      <c r="BD23" s="119">
        <f t="shared" si="45"/>
        <v>4960</v>
      </c>
      <c r="BE23" s="119">
        <v>2918</v>
      </c>
      <c r="BF23" s="120">
        <v>335</v>
      </c>
      <c r="BG23" s="120">
        <v>1540</v>
      </c>
      <c r="BH23" s="119">
        <v>1002</v>
      </c>
      <c r="BI23" s="119">
        <v>2988</v>
      </c>
      <c r="BJ23" s="119">
        <v>938</v>
      </c>
      <c r="BK23" s="124">
        <f t="shared" si="46"/>
        <v>1327</v>
      </c>
      <c r="BL23" s="125"/>
      <c r="BM23" s="22">
        <f t="shared" si="47"/>
        <v>0.52253591025770185</v>
      </c>
      <c r="BN23" s="39">
        <f t="shared" si="48"/>
        <v>0.37599338362765938</v>
      </c>
      <c r="BO23" s="126">
        <f t="shared" si="49"/>
        <v>0.49399065861533326</v>
      </c>
      <c r="BP23" s="39">
        <f t="shared" si="50"/>
        <v>0.75847834405867987</v>
      </c>
      <c r="BQ23" s="127">
        <f t="shared" si="51"/>
        <v>0.33554928074349111</v>
      </c>
      <c r="BR23" s="127">
        <f t="shared" si="52"/>
        <v>6.9894671535934344E-2</v>
      </c>
      <c r="BS23" s="39">
        <f t="shared" si="53"/>
        <v>4.2032684254311135E-2</v>
      </c>
      <c r="BT23" s="39">
        <f t="shared" si="54"/>
        <v>0.30300277108981055</v>
      </c>
      <c r="BU23" s="127">
        <f t="shared" si="55"/>
        <v>9.4548384873530802E-2</v>
      </c>
      <c r="BV23" s="127">
        <f t="shared" si="56"/>
        <v>0.17065257153157357</v>
      </c>
      <c r="BW23" s="125"/>
      <c r="BX23" s="22">
        <f t="shared" si="57"/>
        <v>0.48593274358545985</v>
      </c>
      <c r="BY23" s="39">
        <f t="shared" si="58"/>
        <v>0.37599338362765938</v>
      </c>
      <c r="BZ23" s="39">
        <f t="shared" si="59"/>
        <v>0.49399065861533326</v>
      </c>
      <c r="CA23" s="39">
        <f t="shared" si="60"/>
        <v>0.75847834405867987</v>
      </c>
      <c r="CB23" s="126">
        <f t="shared" si="61"/>
        <v>0.33554928074349111</v>
      </c>
      <c r="CC23" s="127">
        <f t="shared" si="62"/>
        <v>6.9894671535934344E-2</v>
      </c>
      <c r="CD23" s="127">
        <f t="shared" si="63"/>
        <v>4.2032684254311135E-2</v>
      </c>
      <c r="CE23" s="39">
        <f t="shared" si="64"/>
        <v>0.30300277108981055</v>
      </c>
      <c r="CF23" s="127">
        <f t="shared" si="65"/>
        <v>9.4548384873530802E-2</v>
      </c>
      <c r="CG23" s="127">
        <f t="shared" si="66"/>
        <v>0.17065257153157357</v>
      </c>
      <c r="CH23" s="101"/>
      <c r="CI23" s="35">
        <v>1897</v>
      </c>
      <c r="CJ23" s="22">
        <v>0.50294241869226464</v>
      </c>
      <c r="CK23" s="22">
        <v>0.4982025746335304</v>
      </c>
      <c r="CL23" s="101"/>
      <c r="CT23" s="101"/>
      <c r="CU23" s="35">
        <v>1897</v>
      </c>
      <c r="CV23" s="39">
        <v>0.34574535339486662</v>
      </c>
      <c r="CW23" s="39">
        <v>0.73709051607256826</v>
      </c>
      <c r="CX23" s="39">
        <v>0.30420921818303237</v>
      </c>
      <c r="CY23" s="101"/>
      <c r="DG23" s="101"/>
      <c r="DH23" s="35">
        <v>2001</v>
      </c>
      <c r="DI23" s="258">
        <v>4.41</v>
      </c>
      <c r="DJ23" s="257">
        <v>20.3</v>
      </c>
      <c r="DK23" s="259">
        <v>0.98</v>
      </c>
      <c r="DL23" s="260">
        <v>1.38</v>
      </c>
      <c r="DM23" s="101"/>
    </row>
    <row r="24" spans="1:117" ht="14.25" x14ac:dyDescent="0.2">
      <c r="A24" s="101"/>
      <c r="B24" s="102">
        <v>2006</v>
      </c>
      <c r="C24" s="103">
        <v>30</v>
      </c>
      <c r="D24" s="104">
        <v>4858</v>
      </c>
      <c r="E24" s="105">
        <v>23599</v>
      </c>
      <c r="F24" s="106">
        <f t="shared" si="15"/>
        <v>24008.265970034059</v>
      </c>
      <c r="G24" s="132">
        <f t="shared" si="67"/>
        <v>1.0173425132435299</v>
      </c>
      <c r="H24" s="106">
        <f t="shared" si="68"/>
        <v>409.26597003405914</v>
      </c>
      <c r="I24" s="109">
        <f t="shared" si="17"/>
        <v>8.227212063529199E-2</v>
      </c>
      <c r="J24" s="109">
        <f t="shared" si="18"/>
        <v>0.21409990314099903</v>
      </c>
      <c r="K24" s="110">
        <f t="shared" si="19"/>
        <v>0.30135311626776817</v>
      </c>
      <c r="L24" s="109">
        <f t="shared" si="20"/>
        <v>0.38426977045902877</v>
      </c>
      <c r="M24" s="109">
        <f t="shared" si="21"/>
        <v>0.34328755574290593</v>
      </c>
      <c r="N24" s="109">
        <f t="shared" si="22"/>
        <v>0.43187264328526781</v>
      </c>
      <c r="O24" s="111">
        <f t="shared" si="23"/>
        <v>0.52668968436169938</v>
      </c>
      <c r="P24" s="112">
        <f t="shared" si="24"/>
        <v>0.48333156827692997</v>
      </c>
      <c r="Q24" s="109">
        <f t="shared" si="25"/>
        <v>0.50385758569901795</v>
      </c>
      <c r="R24" s="109">
        <f t="shared" si="26"/>
        <v>0.7684427260637936</v>
      </c>
      <c r="S24" s="113">
        <f t="shared" si="27"/>
        <v>0.62367510723675113</v>
      </c>
      <c r="T24" s="109">
        <f t="shared" si="28"/>
        <v>6.9876850698768506E-2</v>
      </c>
      <c r="U24" s="114">
        <f t="shared" si="29"/>
        <v>7.4526082745260833E-2</v>
      </c>
      <c r="V24" s="110">
        <f t="shared" si="30"/>
        <v>4.2161339421613396E-2</v>
      </c>
      <c r="W24" s="115">
        <f t="shared" si="31"/>
        <v>0.16831409414529619</v>
      </c>
      <c r="X24" s="109">
        <f t="shared" si="32"/>
        <v>2.0215857202158571E-2</v>
      </c>
      <c r="Y24" s="116">
        <f t="shared" si="33"/>
        <v>0.12547920732063955</v>
      </c>
      <c r="Z24" s="117">
        <f t="shared" si="34"/>
        <v>7.7683428067059782E-3</v>
      </c>
      <c r="AA24" s="109">
        <f t="shared" si="35"/>
        <v>0.33657008277852585</v>
      </c>
      <c r="AB24" s="109">
        <f t="shared" si="36"/>
        <v>0.24441677044416771</v>
      </c>
      <c r="AC24" s="109">
        <f t="shared" si="37"/>
        <v>9.3921976274917454E-2</v>
      </c>
      <c r="AD24" s="116">
        <f t="shared" si="38"/>
        <v>0.32653936626539365</v>
      </c>
      <c r="AE24" s="117">
        <f t="shared" si="39"/>
        <v>0.26934821711355855</v>
      </c>
      <c r="AF24" s="118">
        <f t="shared" si="40"/>
        <v>8.4260731319554846E-2</v>
      </c>
      <c r="AG24" s="119">
        <v>22491</v>
      </c>
      <c r="AH24" s="119">
        <f t="shared" si="41"/>
        <v>94761</v>
      </c>
      <c r="AI24" s="120">
        <v>72270</v>
      </c>
      <c r="AJ24" s="121"/>
      <c r="AK24" s="119">
        <v>45073</v>
      </c>
      <c r="AL24" s="119">
        <v>9135</v>
      </c>
      <c r="AM24" s="119">
        <f t="shared" si="42"/>
        <v>15473</v>
      </c>
      <c r="AN24" s="119">
        <v>188071</v>
      </c>
      <c r="AO24" s="122">
        <v>167341</v>
      </c>
      <c r="AP24" s="119">
        <f t="shared" si="43"/>
        <v>17664</v>
      </c>
      <c r="AQ24" s="123">
        <v>29600</v>
      </c>
      <c r="AR24" s="119">
        <v>15847</v>
      </c>
      <c r="AS24" s="120">
        <v>4649</v>
      </c>
      <c r="AT24" s="120">
        <v>1396</v>
      </c>
      <c r="AU24" s="123">
        <v>3945</v>
      </c>
      <c r="AV24" s="119">
        <v>5386</v>
      </c>
      <c r="AW24" s="120">
        <v>1522</v>
      </c>
      <c r="AX24" s="119">
        <v>31655</v>
      </c>
      <c r="AY24" s="119">
        <f t="shared" si="44"/>
        <v>2189</v>
      </c>
      <c r="AZ24" s="119">
        <v>1817</v>
      </c>
      <c r="BA24" s="119">
        <v>1410</v>
      </c>
      <c r="BB24" s="124">
        <v>351</v>
      </c>
      <c r="BC24" s="120">
        <v>145</v>
      </c>
      <c r="BD24" s="119">
        <f t="shared" si="45"/>
        <v>5050</v>
      </c>
      <c r="BE24" s="119">
        <v>2767</v>
      </c>
      <c r="BF24" s="120">
        <v>316</v>
      </c>
      <c r="BG24" s="120">
        <v>1651</v>
      </c>
      <c r="BH24" s="119">
        <v>1110</v>
      </c>
      <c r="BI24" s="119">
        <v>3067</v>
      </c>
      <c r="BJ24" s="119">
        <v>952</v>
      </c>
      <c r="BK24" s="124">
        <f t="shared" si="46"/>
        <v>1461</v>
      </c>
      <c r="BL24" s="125"/>
      <c r="BM24" s="22">
        <f t="shared" si="47"/>
        <v>0.52668968436169938</v>
      </c>
      <c r="BN24" s="39">
        <f t="shared" si="48"/>
        <v>0.38426977045902877</v>
      </c>
      <c r="BO24" s="126">
        <f t="shared" si="49"/>
        <v>0.50385758569901795</v>
      </c>
      <c r="BP24" s="39">
        <f t="shared" si="50"/>
        <v>0.7684427260637936</v>
      </c>
      <c r="BQ24" s="127">
        <f t="shared" si="51"/>
        <v>0.34328755574290593</v>
      </c>
      <c r="BR24" s="127">
        <f t="shared" si="52"/>
        <v>7.4526082745260833E-2</v>
      </c>
      <c r="BS24" s="39">
        <f t="shared" si="53"/>
        <v>4.2161339421613396E-2</v>
      </c>
      <c r="BT24" s="39">
        <f t="shared" si="54"/>
        <v>0.30135311626776817</v>
      </c>
      <c r="BU24" s="127">
        <f t="shared" si="55"/>
        <v>9.3921976274917454E-2</v>
      </c>
      <c r="BV24" s="127">
        <f t="shared" si="56"/>
        <v>0.16831409414529619</v>
      </c>
      <c r="BW24" s="125"/>
      <c r="BX24" s="22">
        <f t="shared" si="57"/>
        <v>0.48333156827692997</v>
      </c>
      <c r="BY24" s="39">
        <f t="shared" si="58"/>
        <v>0.38426977045902877</v>
      </c>
      <c r="BZ24" s="39">
        <f t="shared" si="59"/>
        <v>0.50385758569901795</v>
      </c>
      <c r="CA24" s="39">
        <f t="shared" si="60"/>
        <v>0.7684427260637936</v>
      </c>
      <c r="CB24" s="126">
        <f t="shared" si="61"/>
        <v>0.34328755574290593</v>
      </c>
      <c r="CC24" s="127">
        <f t="shared" si="62"/>
        <v>7.4526082745260833E-2</v>
      </c>
      <c r="CD24" s="127">
        <f t="shared" si="63"/>
        <v>4.2161339421613396E-2</v>
      </c>
      <c r="CE24" s="39">
        <f t="shared" si="64"/>
        <v>0.30135311626776817</v>
      </c>
      <c r="CF24" s="127">
        <f t="shared" si="65"/>
        <v>9.3921976274917454E-2</v>
      </c>
      <c r="CG24" s="127">
        <f t="shared" si="66"/>
        <v>0.16831409414529619</v>
      </c>
      <c r="CH24" s="101"/>
      <c r="CI24" s="35">
        <v>1898</v>
      </c>
      <c r="CJ24" s="22">
        <v>0.480853815740654</v>
      </c>
      <c r="CK24" s="22">
        <v>0.51203489366656385</v>
      </c>
      <c r="CL24" s="101"/>
      <c r="CT24" s="101"/>
      <c r="CU24" s="35">
        <v>1898</v>
      </c>
      <c r="CV24" s="39">
        <v>0.3107312332056486</v>
      </c>
      <c r="CW24" s="39">
        <v>0.67800775414148329</v>
      </c>
      <c r="CX24" s="39">
        <v>0.28360926655692403</v>
      </c>
      <c r="CY24" s="101"/>
      <c r="DG24" s="101"/>
      <c r="DH24" s="35">
        <v>2000</v>
      </c>
      <c r="DI24" s="258">
        <v>4.76</v>
      </c>
      <c r="DJ24" s="257">
        <v>20.5</v>
      </c>
      <c r="DK24" s="259">
        <v>0.98</v>
      </c>
      <c r="DL24" s="260">
        <v>1.47</v>
      </c>
      <c r="DM24" s="101"/>
    </row>
    <row r="25" spans="1:117" ht="14.25" x14ac:dyDescent="0.2">
      <c r="A25" s="101"/>
      <c r="B25" s="102">
        <v>2005</v>
      </c>
      <c r="C25" s="103">
        <v>30</v>
      </c>
      <c r="D25" s="104">
        <v>4862</v>
      </c>
      <c r="E25" s="105">
        <v>22325</v>
      </c>
      <c r="F25" s="106">
        <f t="shared" si="15"/>
        <v>22905.123589245704</v>
      </c>
      <c r="G25" s="133">
        <f t="shared" si="67"/>
        <v>1.0259853791375455</v>
      </c>
      <c r="H25" s="106">
        <f t="shared" si="68"/>
        <v>580.12358924570435</v>
      </c>
      <c r="I25" s="109">
        <f t="shared" si="17"/>
        <v>7.9273398750348917E-2</v>
      </c>
      <c r="J25" s="109">
        <f t="shared" si="18"/>
        <v>0.21193725692800047</v>
      </c>
      <c r="K25" s="110">
        <f t="shared" si="19"/>
        <v>0.29528218260612626</v>
      </c>
      <c r="L25" s="109">
        <f t="shared" si="20"/>
        <v>0.37404182680952486</v>
      </c>
      <c r="M25" s="109">
        <f t="shared" si="21"/>
        <v>0.33570503057443568</v>
      </c>
      <c r="N25" s="109">
        <f t="shared" si="22"/>
        <v>0.41891965010370635</v>
      </c>
      <c r="O25" s="111">
        <f t="shared" si="23"/>
        <v>0.52041670633403203</v>
      </c>
      <c r="P25" s="112">
        <f t="shared" si="24"/>
        <v>0.48725983089978531</v>
      </c>
      <c r="Q25" s="109">
        <f t="shared" si="25"/>
        <v>0.4880993279367874</v>
      </c>
      <c r="R25" s="109">
        <f t="shared" si="26"/>
        <v>0.7492401414009433</v>
      </c>
      <c r="S25" s="113">
        <f t="shared" si="27"/>
        <v>0.63131987198805983</v>
      </c>
      <c r="T25" s="109">
        <f t="shared" si="28"/>
        <v>7.090885607267404E-2</v>
      </c>
      <c r="U25" s="114">
        <f t="shared" si="29"/>
        <v>7.1999540764340356E-2</v>
      </c>
      <c r="V25" s="110">
        <f t="shared" si="30"/>
        <v>4.2120520658429125E-2</v>
      </c>
      <c r="W25" s="115">
        <f t="shared" si="31"/>
        <v>0.16449444957378739</v>
      </c>
      <c r="X25" s="109">
        <f t="shared" si="32"/>
        <v>2.0723009141659851E-2</v>
      </c>
      <c r="Y25" s="116">
        <f t="shared" si="33"/>
        <v>0.11983874777231443</v>
      </c>
      <c r="Z25" s="117">
        <f t="shared" si="34"/>
        <v>7.7512721963369337E-3</v>
      </c>
      <c r="AA25" s="109">
        <f t="shared" si="35"/>
        <v>0.33032049129723701</v>
      </c>
      <c r="AB25" s="109">
        <f t="shared" si="36"/>
        <v>0.24402634864597236</v>
      </c>
      <c r="AC25" s="109">
        <f t="shared" si="37"/>
        <v>9.1276061237197517E-2</v>
      </c>
      <c r="AD25" s="116">
        <f t="shared" si="38"/>
        <v>0.32038862817697794</v>
      </c>
      <c r="AE25" s="117">
        <f t="shared" si="39"/>
        <v>0.26447229987675475</v>
      </c>
      <c r="AF25" s="118">
        <f t="shared" si="40"/>
        <v>8.1629914328044145E-2</v>
      </c>
      <c r="AG25" s="119">
        <v>21248</v>
      </c>
      <c r="AH25" s="119">
        <f t="shared" si="41"/>
        <v>90929</v>
      </c>
      <c r="AI25" s="120">
        <v>69681</v>
      </c>
      <c r="AJ25" s="121"/>
      <c r="AK25" s="119">
        <v>43991</v>
      </c>
      <c r="AL25" s="119">
        <v>8863</v>
      </c>
      <c r="AM25" s="119">
        <f t="shared" si="42"/>
        <v>14768</v>
      </c>
      <c r="AN25" s="119">
        <v>186292</v>
      </c>
      <c r="AO25" s="122">
        <v>166335</v>
      </c>
      <c r="AP25" s="119">
        <f t="shared" si="43"/>
        <v>17004</v>
      </c>
      <c r="AQ25" s="123">
        <v>29223</v>
      </c>
      <c r="AR25" s="119">
        <v>15207</v>
      </c>
      <c r="AS25" s="120">
        <v>4622</v>
      </c>
      <c r="AT25" s="120">
        <v>1315</v>
      </c>
      <c r="AU25" s="123">
        <v>3908</v>
      </c>
      <c r="AV25" s="119">
        <v>5017</v>
      </c>
      <c r="AW25" s="120">
        <v>1439</v>
      </c>
      <c r="AX25" s="119">
        <v>30644</v>
      </c>
      <c r="AY25" s="119">
        <f t="shared" si="44"/>
        <v>2095</v>
      </c>
      <c r="AZ25" s="119">
        <v>1797</v>
      </c>
      <c r="BA25" s="119">
        <v>1216</v>
      </c>
      <c r="BB25" s="124">
        <v>375</v>
      </c>
      <c r="BC25" s="120">
        <v>161</v>
      </c>
      <c r="BD25" s="119">
        <f t="shared" si="45"/>
        <v>4941</v>
      </c>
      <c r="BE25" s="119">
        <v>2565</v>
      </c>
      <c r="BF25" s="120">
        <v>281</v>
      </c>
      <c r="BG25" s="120">
        <v>1620</v>
      </c>
      <c r="BH25" s="119">
        <v>1069</v>
      </c>
      <c r="BI25" s="119">
        <v>3060</v>
      </c>
      <c r="BJ25" s="119">
        <v>888</v>
      </c>
      <c r="BK25" s="124">
        <f t="shared" si="46"/>
        <v>1444</v>
      </c>
      <c r="BL25" s="125"/>
      <c r="BM25" s="22">
        <f t="shared" si="47"/>
        <v>0.52041670633403203</v>
      </c>
      <c r="BN25" s="39">
        <f t="shared" si="48"/>
        <v>0.37404182680952486</v>
      </c>
      <c r="BO25" s="126">
        <f t="shared" si="49"/>
        <v>0.4880993279367874</v>
      </c>
      <c r="BP25" s="39">
        <f t="shared" si="50"/>
        <v>0.7492401414009433</v>
      </c>
      <c r="BQ25" s="127">
        <f t="shared" si="51"/>
        <v>0.33570503057443568</v>
      </c>
      <c r="BR25" s="127">
        <f t="shared" si="52"/>
        <v>7.1999540764340356E-2</v>
      </c>
      <c r="BS25" s="39">
        <f t="shared" si="53"/>
        <v>4.2120520658429125E-2</v>
      </c>
      <c r="BT25" s="39">
        <f t="shared" si="54"/>
        <v>0.29528218260612626</v>
      </c>
      <c r="BU25" s="127">
        <f t="shared" si="55"/>
        <v>9.1276061237197517E-2</v>
      </c>
      <c r="BV25" s="127">
        <f t="shared" si="56"/>
        <v>0.16449444957378739</v>
      </c>
      <c r="BW25" s="125"/>
      <c r="BX25" s="22">
        <f t="shared" si="57"/>
        <v>0.48725983089978531</v>
      </c>
      <c r="BY25" s="39">
        <f t="shared" si="58"/>
        <v>0.37404182680952486</v>
      </c>
      <c r="BZ25" s="39">
        <f t="shared" si="59"/>
        <v>0.4880993279367874</v>
      </c>
      <c r="CA25" s="39">
        <f t="shared" si="60"/>
        <v>0.7492401414009433</v>
      </c>
      <c r="CB25" s="126">
        <f t="shared" si="61"/>
        <v>0.33570503057443568</v>
      </c>
      <c r="CC25" s="127">
        <f t="shared" si="62"/>
        <v>7.1999540764340356E-2</v>
      </c>
      <c r="CD25" s="127">
        <f t="shared" si="63"/>
        <v>4.2120520658429125E-2</v>
      </c>
      <c r="CE25" s="39">
        <f t="shared" si="64"/>
        <v>0.29528218260612626</v>
      </c>
      <c r="CF25" s="127">
        <f t="shared" si="65"/>
        <v>9.1276061237197517E-2</v>
      </c>
      <c r="CG25" s="127">
        <f t="shared" si="66"/>
        <v>0.16449444957378739</v>
      </c>
      <c r="CH25" s="101"/>
      <c r="CI25" s="35">
        <v>1899</v>
      </c>
      <c r="CJ25" s="22">
        <v>0.49108684072138409</v>
      </c>
      <c r="CK25" s="22">
        <v>0.50562677149982727</v>
      </c>
      <c r="CL25" s="101"/>
      <c r="CT25" s="101"/>
      <c r="CU25" s="35">
        <v>1899</v>
      </c>
      <c r="CV25" s="39">
        <v>0.32878199268738573</v>
      </c>
      <c r="CW25" s="39">
        <v>0.70685625250637807</v>
      </c>
      <c r="CX25" s="39">
        <v>0.29366580077288335</v>
      </c>
      <c r="CY25" s="101"/>
      <c r="DG25" s="101"/>
      <c r="DH25" s="35">
        <v>1999</v>
      </c>
      <c r="DI25" s="258">
        <v>4.7</v>
      </c>
      <c r="DJ25" s="257">
        <v>20.5</v>
      </c>
      <c r="DK25" s="259">
        <v>0.98</v>
      </c>
      <c r="DL25" s="260">
        <v>1.46</v>
      </c>
      <c r="DM25" s="101"/>
    </row>
    <row r="26" spans="1:117" ht="14.25" x14ac:dyDescent="0.2">
      <c r="A26" s="101"/>
      <c r="B26" s="102">
        <v>2004</v>
      </c>
      <c r="C26" s="103">
        <v>30</v>
      </c>
      <c r="D26" s="104">
        <v>4856</v>
      </c>
      <c r="E26" s="105">
        <v>23376</v>
      </c>
      <c r="F26" s="106">
        <f t="shared" si="15"/>
        <v>23919.516497389559</v>
      </c>
      <c r="G26" s="133">
        <f t="shared" si="67"/>
        <v>1.0232510479718326</v>
      </c>
      <c r="H26" s="106">
        <f t="shared" si="68"/>
        <v>543.51649738955894</v>
      </c>
      <c r="I26" s="109">
        <f t="shared" si="17"/>
        <v>8.0980592874683746E-2</v>
      </c>
      <c r="J26" s="109">
        <f t="shared" si="18"/>
        <v>0.21327000977790195</v>
      </c>
      <c r="K26" s="110">
        <f t="shared" si="19"/>
        <v>0.29726028439480512</v>
      </c>
      <c r="L26" s="109">
        <f t="shared" si="20"/>
        <v>0.37970923787651362</v>
      </c>
      <c r="M26" s="109">
        <f t="shared" si="21"/>
        <v>0.34293158438524773</v>
      </c>
      <c r="N26" s="109">
        <f t="shared" si="22"/>
        <v>0.42777840851374044</v>
      </c>
      <c r="O26" s="111">
        <f t="shared" si="23"/>
        <v>0.524617865652383</v>
      </c>
      <c r="P26" s="112">
        <f t="shared" si="24"/>
        <v>0.48462898203499583</v>
      </c>
      <c r="Q26" s="109">
        <f t="shared" si="25"/>
        <v>0.49771134884559692</v>
      </c>
      <c r="R26" s="109">
        <f t="shared" si="26"/>
        <v>0.76288558884652413</v>
      </c>
      <c r="S26" s="113">
        <f t="shared" si="27"/>
        <v>0.6219025003492108</v>
      </c>
      <c r="T26" s="109">
        <f t="shared" si="28"/>
        <v>7.1881547702193044E-2</v>
      </c>
      <c r="U26" s="114">
        <f t="shared" si="29"/>
        <v>7.6141919262466828E-2</v>
      </c>
      <c r="V26" s="110">
        <f t="shared" si="30"/>
        <v>4.321832658192485E-2</v>
      </c>
      <c r="W26" s="115">
        <f t="shared" si="31"/>
        <v>0.1688138793565257</v>
      </c>
      <c r="X26" s="109">
        <f t="shared" si="32"/>
        <v>2.042184662662383E-2</v>
      </c>
      <c r="Y26" s="116">
        <f t="shared" si="33"/>
        <v>0.12398495801929574</v>
      </c>
      <c r="Z26" s="117">
        <f t="shared" si="34"/>
        <v>7.7543638186263848E-3</v>
      </c>
      <c r="AA26" s="109">
        <f t="shared" si="35"/>
        <v>0.33510718033278369</v>
      </c>
      <c r="AB26" s="109">
        <f t="shared" si="36"/>
        <v>0.25243749126973042</v>
      </c>
      <c r="AC26" s="109">
        <f t="shared" si="37"/>
        <v>9.5852847421488391E-2</v>
      </c>
      <c r="AD26" s="116">
        <f t="shared" si="38"/>
        <v>0.3265260511244587</v>
      </c>
      <c r="AE26" s="117">
        <f t="shared" si="39"/>
        <v>0.26603646185010127</v>
      </c>
      <c r="AF26" s="118">
        <f t="shared" si="40"/>
        <v>8.6040553943746392E-2</v>
      </c>
      <c r="AG26" s="119">
        <v>22248</v>
      </c>
      <c r="AH26" s="119">
        <f t="shared" si="41"/>
        <v>93838</v>
      </c>
      <c r="AI26" s="120">
        <v>71590</v>
      </c>
      <c r="AJ26" s="121"/>
      <c r="AK26" s="119">
        <v>44522</v>
      </c>
      <c r="AL26" s="119">
        <v>8919</v>
      </c>
      <c r="AM26" s="119">
        <f t="shared" si="42"/>
        <v>15268</v>
      </c>
      <c r="AN26" s="119">
        <v>188539</v>
      </c>
      <c r="AO26" s="122">
        <v>167353</v>
      </c>
      <c r="AP26" s="119">
        <f t="shared" si="43"/>
        <v>18072</v>
      </c>
      <c r="AQ26" s="123">
        <v>29254</v>
      </c>
      <c r="AR26" s="119">
        <v>16222</v>
      </c>
      <c r="AS26" s="120">
        <v>4514</v>
      </c>
      <c r="AT26" s="120">
        <v>1363</v>
      </c>
      <c r="AU26" s="123">
        <v>3784</v>
      </c>
      <c r="AV26" s="119">
        <v>5451</v>
      </c>
      <c r="AW26" s="120">
        <v>1478</v>
      </c>
      <c r="AX26" s="119">
        <v>31828</v>
      </c>
      <c r="AY26" s="119">
        <f t="shared" si="44"/>
        <v>2185</v>
      </c>
      <c r="AZ26" s="119">
        <v>1850</v>
      </c>
      <c r="BA26" s="119">
        <v>1381</v>
      </c>
      <c r="BB26" s="124">
        <v>362</v>
      </c>
      <c r="BC26" s="120">
        <v>157</v>
      </c>
      <c r="BD26" s="119">
        <f t="shared" si="45"/>
        <v>5146</v>
      </c>
      <c r="BE26" s="119">
        <v>2589</v>
      </c>
      <c r="BF26" s="120">
        <v>345</v>
      </c>
      <c r="BG26" s="120">
        <v>1731</v>
      </c>
      <c r="BH26" s="119">
        <v>1100</v>
      </c>
      <c r="BI26" s="119">
        <v>3166</v>
      </c>
      <c r="BJ26" s="119">
        <v>898</v>
      </c>
      <c r="BK26" s="124">
        <f t="shared" si="46"/>
        <v>1462</v>
      </c>
      <c r="BL26" s="125"/>
      <c r="BM26" s="22">
        <f t="shared" si="47"/>
        <v>0.524617865652383</v>
      </c>
      <c r="BN26" s="39">
        <f t="shared" si="48"/>
        <v>0.37970923787651362</v>
      </c>
      <c r="BO26" s="126">
        <f t="shared" si="49"/>
        <v>0.49771134884559692</v>
      </c>
      <c r="BP26" s="39">
        <f t="shared" si="50"/>
        <v>0.76288558884652413</v>
      </c>
      <c r="BQ26" s="127">
        <f t="shared" si="51"/>
        <v>0.34293158438524773</v>
      </c>
      <c r="BR26" s="127">
        <f t="shared" si="52"/>
        <v>7.6141919262466828E-2</v>
      </c>
      <c r="BS26" s="39">
        <f t="shared" si="53"/>
        <v>4.321832658192485E-2</v>
      </c>
      <c r="BT26" s="39">
        <f t="shared" si="54"/>
        <v>0.29726028439480512</v>
      </c>
      <c r="BU26" s="127">
        <f t="shared" si="55"/>
        <v>9.5852847421488391E-2</v>
      </c>
      <c r="BV26" s="127">
        <f t="shared" si="56"/>
        <v>0.1688138793565257</v>
      </c>
      <c r="BW26" s="125"/>
      <c r="BX26" s="22">
        <f t="shared" si="57"/>
        <v>0.48462898203499583</v>
      </c>
      <c r="BY26" s="39">
        <f t="shared" si="58"/>
        <v>0.37970923787651362</v>
      </c>
      <c r="BZ26" s="39">
        <f t="shared" si="59"/>
        <v>0.49771134884559692</v>
      </c>
      <c r="CA26" s="39">
        <f t="shared" si="60"/>
        <v>0.76288558884652413</v>
      </c>
      <c r="CB26" s="126">
        <f t="shared" si="61"/>
        <v>0.34293158438524773</v>
      </c>
      <c r="CC26" s="127">
        <f t="shared" si="62"/>
        <v>7.6141919262466828E-2</v>
      </c>
      <c r="CD26" s="127">
        <f t="shared" si="63"/>
        <v>4.321832658192485E-2</v>
      </c>
      <c r="CE26" s="39">
        <f t="shared" si="64"/>
        <v>0.29726028439480512</v>
      </c>
      <c r="CF26" s="127">
        <f t="shared" si="65"/>
        <v>9.5852847421488391E-2</v>
      </c>
      <c r="CG26" s="127">
        <f t="shared" si="66"/>
        <v>0.1688138793565257</v>
      </c>
      <c r="CH26" s="101"/>
      <c r="CI26" s="35">
        <v>1900</v>
      </c>
      <c r="CJ26" s="22">
        <v>0.4911027946758732</v>
      </c>
      <c r="CK26" s="22">
        <v>0.50561678081871386</v>
      </c>
      <c r="CL26" s="101"/>
      <c r="CT26" s="101"/>
      <c r="CU26" s="35">
        <v>1900</v>
      </c>
      <c r="CV26" s="39">
        <v>0.32960791077383006</v>
      </c>
      <c r="CW26" s="39">
        <v>0.70244716168136123</v>
      </c>
      <c r="CX26" s="39">
        <v>0.29181944997749998</v>
      </c>
      <c r="CY26" s="101"/>
      <c r="DG26" s="101"/>
      <c r="DH26" s="35">
        <v>1998</v>
      </c>
      <c r="DI26" s="258">
        <v>4.42</v>
      </c>
      <c r="DJ26" s="257">
        <v>20.399999999999999</v>
      </c>
      <c r="DK26" s="259">
        <v>0.98</v>
      </c>
      <c r="DL26" s="260">
        <v>1.4</v>
      </c>
      <c r="DM26" s="101"/>
    </row>
    <row r="27" spans="1:117" ht="14.25" x14ac:dyDescent="0.2">
      <c r="A27" s="101"/>
      <c r="B27" s="102">
        <v>2003</v>
      </c>
      <c r="C27" s="103">
        <v>30</v>
      </c>
      <c r="D27" s="104">
        <v>4860</v>
      </c>
      <c r="E27" s="105">
        <v>22978</v>
      </c>
      <c r="F27" s="106">
        <f t="shared" si="15"/>
        <v>23484.55685655398</v>
      </c>
      <c r="G27" s="133">
        <f t="shared" si="67"/>
        <v>1.0220452979612664</v>
      </c>
      <c r="H27" s="106">
        <f t="shared" si="68"/>
        <v>506.55685655397974</v>
      </c>
      <c r="I27" s="109">
        <f t="shared" si="17"/>
        <v>7.9851052819700286E-2</v>
      </c>
      <c r="J27" s="109">
        <f t="shared" si="18"/>
        <v>0.21269520981058077</v>
      </c>
      <c r="K27" s="110">
        <f t="shared" si="19"/>
        <v>0.2941733237420967</v>
      </c>
      <c r="L27" s="109">
        <f t="shared" si="20"/>
        <v>0.37542478220742709</v>
      </c>
      <c r="M27" s="109">
        <f t="shared" si="21"/>
        <v>0.33974169825453387</v>
      </c>
      <c r="N27" s="109">
        <f t="shared" si="22"/>
        <v>0.42205989072611361</v>
      </c>
      <c r="O27" s="111">
        <f t="shared" si="23"/>
        <v>0.52222897637145071</v>
      </c>
      <c r="P27" s="112">
        <f t="shared" si="24"/>
        <v>0.48612495164162228</v>
      </c>
      <c r="Q27" s="109">
        <f t="shared" si="25"/>
        <v>0.49218187346958375</v>
      </c>
      <c r="R27" s="109">
        <f t="shared" si="26"/>
        <v>0.75462900665574106</v>
      </c>
      <c r="S27" s="113">
        <f t="shared" si="27"/>
        <v>0.6260497634035781</v>
      </c>
      <c r="T27" s="109">
        <f t="shared" si="28"/>
        <v>7.3863555625026639E-2</v>
      </c>
      <c r="U27" s="114">
        <f t="shared" si="29"/>
        <v>7.3991445582822959E-2</v>
      </c>
      <c r="V27" s="110">
        <f t="shared" si="30"/>
        <v>4.2090006110297985E-2</v>
      </c>
      <c r="W27" s="115">
        <f t="shared" si="31"/>
        <v>0.1643166941408063</v>
      </c>
      <c r="X27" s="109">
        <f t="shared" si="32"/>
        <v>2.1357622951984425E-2</v>
      </c>
      <c r="Y27" s="116">
        <f t="shared" si="33"/>
        <v>0.12258267582115669</v>
      </c>
      <c r="Z27" s="117">
        <f t="shared" si="34"/>
        <v>8.0181809452170988E-3</v>
      </c>
      <c r="AA27" s="109">
        <f t="shared" si="35"/>
        <v>0.3325691159296274</v>
      </c>
      <c r="AB27" s="109">
        <f t="shared" si="36"/>
        <v>0.25205689682122406</v>
      </c>
      <c r="AC27" s="109">
        <f t="shared" si="37"/>
        <v>9.4628405592987963E-2</v>
      </c>
      <c r="AD27" s="116">
        <f t="shared" si="38"/>
        <v>0.32651727224930016</v>
      </c>
      <c r="AE27" s="117">
        <f t="shared" si="39"/>
        <v>0.2642304947312234</v>
      </c>
      <c r="AF27" s="118">
        <f t="shared" si="40"/>
        <v>8.4764389247208569E-2</v>
      </c>
      <c r="AG27" s="119">
        <v>21886</v>
      </c>
      <c r="AH27" s="119">
        <f t="shared" si="41"/>
        <v>92259</v>
      </c>
      <c r="AI27" s="120">
        <v>70373</v>
      </c>
      <c r="AJ27" s="121"/>
      <c r="AK27" s="119">
        <v>44057</v>
      </c>
      <c r="AL27" s="119">
        <v>8827</v>
      </c>
      <c r="AM27" s="119">
        <f t="shared" si="42"/>
        <v>14968</v>
      </c>
      <c r="AN27" s="119">
        <v>187449</v>
      </c>
      <c r="AO27" s="122">
        <v>166737</v>
      </c>
      <c r="AP27" s="119">
        <f t="shared" si="43"/>
        <v>17738</v>
      </c>
      <c r="AQ27" s="123">
        <v>29089</v>
      </c>
      <c r="AR27" s="119">
        <v>15889</v>
      </c>
      <c r="AS27" s="120">
        <v>4578</v>
      </c>
      <c r="AT27" s="120">
        <v>1336</v>
      </c>
      <c r="AU27" s="123">
        <v>3850</v>
      </c>
      <c r="AV27" s="119">
        <v>5207</v>
      </c>
      <c r="AW27" s="120">
        <v>1546</v>
      </c>
      <c r="AX27" s="119">
        <v>30801</v>
      </c>
      <c r="AY27" s="119">
        <f t="shared" si="44"/>
        <v>2240</v>
      </c>
      <c r="AZ27" s="119">
        <v>1849</v>
      </c>
      <c r="BA27" s="119">
        <v>1316</v>
      </c>
      <c r="BB27" s="124">
        <v>371</v>
      </c>
      <c r="BC27" s="120">
        <v>158</v>
      </c>
      <c r="BD27" s="119">
        <f t="shared" si="45"/>
        <v>5198</v>
      </c>
      <c r="BE27" s="119">
        <v>2573</v>
      </c>
      <c r="BF27" s="120">
        <v>323</v>
      </c>
      <c r="BG27" s="120">
        <v>1626</v>
      </c>
      <c r="BH27" s="119">
        <v>1132</v>
      </c>
      <c r="BI27" s="119">
        <v>3171</v>
      </c>
      <c r="BJ27" s="119">
        <v>934</v>
      </c>
      <c r="BK27" s="124">
        <f t="shared" si="46"/>
        <v>1503</v>
      </c>
      <c r="BL27" s="125"/>
      <c r="BM27" s="22">
        <f t="shared" si="47"/>
        <v>0.52222897637145071</v>
      </c>
      <c r="BN27" s="39">
        <f t="shared" si="48"/>
        <v>0.37542478220742709</v>
      </c>
      <c r="BO27" s="126">
        <f t="shared" si="49"/>
        <v>0.49218187346958375</v>
      </c>
      <c r="BP27" s="39">
        <f t="shared" si="50"/>
        <v>0.75462900665574106</v>
      </c>
      <c r="BQ27" s="127">
        <f t="shared" si="51"/>
        <v>0.33974169825453387</v>
      </c>
      <c r="BR27" s="127">
        <f t="shared" si="52"/>
        <v>7.3991445582822959E-2</v>
      </c>
      <c r="BS27" s="39">
        <f t="shared" si="53"/>
        <v>4.2090006110297985E-2</v>
      </c>
      <c r="BT27" s="39">
        <f t="shared" si="54"/>
        <v>0.2941733237420967</v>
      </c>
      <c r="BU27" s="127">
        <f t="shared" si="55"/>
        <v>9.4628405592987963E-2</v>
      </c>
      <c r="BV27" s="127">
        <f t="shared" si="56"/>
        <v>0.1643166941408063</v>
      </c>
      <c r="BW27" s="125"/>
      <c r="BX27" s="22">
        <f t="shared" si="57"/>
        <v>0.48612495164162228</v>
      </c>
      <c r="BY27" s="39">
        <f t="shared" si="58"/>
        <v>0.37542478220742709</v>
      </c>
      <c r="BZ27" s="39">
        <f t="shared" si="59"/>
        <v>0.49218187346958375</v>
      </c>
      <c r="CA27" s="39">
        <f t="shared" si="60"/>
        <v>0.75462900665574106</v>
      </c>
      <c r="CB27" s="126">
        <f t="shared" si="61"/>
        <v>0.33974169825453387</v>
      </c>
      <c r="CC27" s="127">
        <f t="shared" si="62"/>
        <v>7.3991445582822959E-2</v>
      </c>
      <c r="CD27" s="127">
        <f t="shared" si="63"/>
        <v>4.2090006110297985E-2</v>
      </c>
      <c r="CE27" s="39">
        <f t="shared" si="64"/>
        <v>0.2941733237420967</v>
      </c>
      <c r="CF27" s="127">
        <f t="shared" si="65"/>
        <v>9.4628405592987963E-2</v>
      </c>
      <c r="CG27" s="127">
        <f t="shared" si="66"/>
        <v>0.1643166941408063</v>
      </c>
      <c r="CH27" s="101"/>
      <c r="CI27" s="35">
        <v>1901</v>
      </c>
      <c r="CJ27" s="22">
        <v>0.48656025125521307</v>
      </c>
      <c r="CK27" s="22">
        <v>0.5084614111447523</v>
      </c>
      <c r="CL27" s="101"/>
      <c r="CT27" s="101"/>
      <c r="CU27" s="35">
        <v>1901</v>
      </c>
      <c r="CV27" s="39">
        <v>0.32500380923358219</v>
      </c>
      <c r="CW27" s="39">
        <v>0.68390031032223086</v>
      </c>
      <c r="CX27" s="39">
        <v>0.29157742694883942</v>
      </c>
      <c r="CY27" s="101"/>
      <c r="DG27" s="101"/>
      <c r="DH27" s="35">
        <v>1997</v>
      </c>
      <c r="DI27" s="258">
        <v>4.38</v>
      </c>
      <c r="DJ27" s="257">
        <v>20.3</v>
      </c>
      <c r="DK27" s="259">
        <v>0.98</v>
      </c>
      <c r="DL27" s="260">
        <v>1.41</v>
      </c>
      <c r="DM27" s="101"/>
    </row>
    <row r="28" spans="1:117" ht="14.25" x14ac:dyDescent="0.2">
      <c r="A28" s="101"/>
      <c r="B28" s="102">
        <v>2002</v>
      </c>
      <c r="C28" s="103">
        <v>30</v>
      </c>
      <c r="D28" s="104">
        <v>4852</v>
      </c>
      <c r="E28" s="105">
        <v>22408</v>
      </c>
      <c r="F28" s="106">
        <f t="shared" si="15"/>
        <v>22847.692045920812</v>
      </c>
      <c r="G28" s="133">
        <f t="shared" si="67"/>
        <v>1.0196221012995721</v>
      </c>
      <c r="H28" s="106">
        <f t="shared" si="68"/>
        <v>439.69204592081223</v>
      </c>
      <c r="I28" s="109">
        <f t="shared" si="17"/>
        <v>7.8664630388768322E-2</v>
      </c>
      <c r="J28" s="109">
        <f t="shared" si="18"/>
        <v>0.21278137728109464</v>
      </c>
      <c r="K28" s="110">
        <f t="shared" si="19"/>
        <v>0.29275710958568274</v>
      </c>
      <c r="L28" s="109">
        <f t="shared" si="20"/>
        <v>0.36969696969696969</v>
      </c>
      <c r="M28" s="109">
        <f t="shared" si="21"/>
        <v>0.33924939914956553</v>
      </c>
      <c r="N28" s="109">
        <f t="shared" si="22"/>
        <v>0.41665760771098309</v>
      </c>
      <c r="O28" s="111">
        <f t="shared" si="23"/>
        <v>0.51943315474021379</v>
      </c>
      <c r="P28" s="112">
        <f t="shared" si="24"/>
        <v>0.48787575031582736</v>
      </c>
      <c r="Q28" s="109">
        <f t="shared" si="25"/>
        <v>0.48400718055890468</v>
      </c>
      <c r="R28" s="109">
        <f t="shared" si="26"/>
        <v>0.74786270250860221</v>
      </c>
      <c r="S28" s="113">
        <f t="shared" si="27"/>
        <v>0.6272122450754446</v>
      </c>
      <c r="T28" s="109">
        <f t="shared" si="28"/>
        <v>7.6067892913568441E-2</v>
      </c>
      <c r="U28" s="114">
        <f t="shared" si="29"/>
        <v>7.3328405154295492E-2</v>
      </c>
      <c r="V28" s="110">
        <f t="shared" si="30"/>
        <v>4.3947761302198837E-2</v>
      </c>
      <c r="W28" s="115">
        <f t="shared" si="31"/>
        <v>0.16822870615974064</v>
      </c>
      <c r="X28" s="109">
        <f t="shared" si="32"/>
        <v>2.4090098708527199E-2</v>
      </c>
      <c r="Y28" s="116">
        <f t="shared" si="33"/>
        <v>0.1200760924898856</v>
      </c>
      <c r="Z28" s="117">
        <f t="shared" si="34"/>
        <v>8.9060364922433893E-3</v>
      </c>
      <c r="AA28" s="109">
        <f t="shared" si="35"/>
        <v>0.33120509479761912</v>
      </c>
      <c r="AB28" s="109">
        <f t="shared" si="36"/>
        <v>0.26078763896740154</v>
      </c>
      <c r="AC28" s="109">
        <f t="shared" si="37"/>
        <v>9.6412399860675721E-2</v>
      </c>
      <c r="AD28" s="116">
        <f t="shared" si="38"/>
        <v>0.32479598788247743</v>
      </c>
      <c r="AE28" s="117">
        <f t="shared" si="39"/>
        <v>0.26133275356016961</v>
      </c>
      <c r="AF28" s="118">
        <f t="shared" si="40"/>
        <v>8.7056238780376716E-2</v>
      </c>
      <c r="AG28" s="119">
        <v>21332</v>
      </c>
      <c r="AH28" s="119">
        <f t="shared" si="41"/>
        <v>90323</v>
      </c>
      <c r="AI28" s="120">
        <v>68991</v>
      </c>
      <c r="AJ28" s="121"/>
      <c r="AK28" s="119">
        <v>43272</v>
      </c>
      <c r="AL28" s="119">
        <v>8700</v>
      </c>
      <c r="AM28" s="119">
        <f t="shared" si="42"/>
        <v>14680</v>
      </c>
      <c r="AN28" s="119">
        <v>186615</v>
      </c>
      <c r="AO28" s="122">
        <v>165582</v>
      </c>
      <c r="AP28" s="119">
        <f t="shared" si="43"/>
        <v>17992</v>
      </c>
      <c r="AQ28" s="123">
        <v>28592</v>
      </c>
      <c r="AR28" s="119">
        <v>16246</v>
      </c>
      <c r="AS28" s="120">
        <v>4565</v>
      </c>
      <c r="AT28" s="120">
        <v>1399</v>
      </c>
      <c r="AU28" s="123">
        <v>3845</v>
      </c>
      <c r="AV28" s="119">
        <v>5059</v>
      </c>
      <c r="AW28" s="120">
        <v>1494</v>
      </c>
      <c r="AX28" s="119">
        <v>31394</v>
      </c>
      <c r="AY28" s="119">
        <f t="shared" si="44"/>
        <v>2243</v>
      </c>
      <c r="AZ28" s="119">
        <v>1746</v>
      </c>
      <c r="BA28" s="119">
        <v>1452</v>
      </c>
      <c r="BB28" s="124">
        <v>380</v>
      </c>
      <c r="BC28" s="120">
        <v>160</v>
      </c>
      <c r="BD28" s="119">
        <f t="shared" si="45"/>
        <v>5248</v>
      </c>
      <c r="BE28" s="119">
        <v>2750</v>
      </c>
      <c r="BF28" s="120">
        <v>369</v>
      </c>
      <c r="BG28" s="120">
        <v>1633</v>
      </c>
      <c r="BH28" s="119">
        <v>1282</v>
      </c>
      <c r="BI28" s="119">
        <v>3225</v>
      </c>
      <c r="BJ28" s="119">
        <v>921</v>
      </c>
      <c r="BK28" s="124">
        <f t="shared" si="46"/>
        <v>1662</v>
      </c>
      <c r="BL28" s="125"/>
      <c r="BM28" s="22">
        <f t="shared" si="47"/>
        <v>0.51943315474021379</v>
      </c>
      <c r="BN28" s="39">
        <f t="shared" si="48"/>
        <v>0.36969696969696969</v>
      </c>
      <c r="BO28" s="126">
        <f t="shared" si="49"/>
        <v>0.48400718055890468</v>
      </c>
      <c r="BP28" s="39">
        <f t="shared" si="50"/>
        <v>0.74786270250860221</v>
      </c>
      <c r="BQ28" s="127">
        <f t="shared" si="51"/>
        <v>0.33924939914956553</v>
      </c>
      <c r="BR28" s="127">
        <f t="shared" si="52"/>
        <v>7.3328405154295492E-2</v>
      </c>
      <c r="BS28" s="39">
        <f t="shared" si="53"/>
        <v>4.3947761302198837E-2</v>
      </c>
      <c r="BT28" s="39">
        <f t="shared" si="54"/>
        <v>0.29275710958568274</v>
      </c>
      <c r="BU28" s="127">
        <f t="shared" si="55"/>
        <v>9.6412399860675721E-2</v>
      </c>
      <c r="BV28" s="127">
        <f t="shared" si="56"/>
        <v>0.16822870615974064</v>
      </c>
      <c r="BW28" s="125"/>
      <c r="BX28" s="22">
        <f t="shared" si="57"/>
        <v>0.48787575031582736</v>
      </c>
      <c r="BY28" s="39">
        <f t="shared" si="58"/>
        <v>0.36969696969696969</v>
      </c>
      <c r="BZ28" s="39">
        <f t="shared" si="59"/>
        <v>0.48400718055890468</v>
      </c>
      <c r="CA28" s="39">
        <f t="shared" si="60"/>
        <v>0.74786270250860221</v>
      </c>
      <c r="CB28" s="126">
        <f t="shared" si="61"/>
        <v>0.33924939914956553</v>
      </c>
      <c r="CC28" s="127">
        <f t="shared" si="62"/>
        <v>7.3328405154295492E-2</v>
      </c>
      <c r="CD28" s="127">
        <f t="shared" si="63"/>
        <v>4.3947761302198837E-2</v>
      </c>
      <c r="CE28" s="39">
        <f t="shared" si="64"/>
        <v>0.29275710958568274</v>
      </c>
      <c r="CF28" s="127">
        <f t="shared" si="65"/>
        <v>9.6412399860675721E-2</v>
      </c>
      <c r="CG28" s="127">
        <f t="shared" si="66"/>
        <v>0.16822870615974064</v>
      </c>
      <c r="CH28" s="101"/>
      <c r="CI28" s="35">
        <v>1902</v>
      </c>
      <c r="CJ28" s="22">
        <v>0.47655920331544288</v>
      </c>
      <c r="CK28" s="22">
        <v>0.51472426471093846</v>
      </c>
      <c r="CL28" s="101"/>
      <c r="CT28" s="101"/>
      <c r="CU28" s="35">
        <v>1902</v>
      </c>
      <c r="CV28" s="39">
        <v>0.30998308753089776</v>
      </c>
      <c r="CW28" s="39">
        <v>0.66236554635475609</v>
      </c>
      <c r="CX28" s="39">
        <v>0.28558797462054458</v>
      </c>
      <c r="CY28" s="101"/>
      <c r="DG28" s="101"/>
      <c r="DH28" s="35">
        <v>1996</v>
      </c>
      <c r="DI28" s="258">
        <v>4.5999999999999996</v>
      </c>
      <c r="DJ28" s="257">
        <v>20.5</v>
      </c>
      <c r="DK28" s="259">
        <v>0.98</v>
      </c>
      <c r="DL28" s="260">
        <v>1.44</v>
      </c>
      <c r="DM28" s="101"/>
    </row>
    <row r="29" spans="1:117" ht="14.25" x14ac:dyDescent="0.2">
      <c r="A29" s="101"/>
      <c r="B29" s="102">
        <v>2001</v>
      </c>
      <c r="C29" s="103">
        <v>30</v>
      </c>
      <c r="D29" s="104">
        <v>4858</v>
      </c>
      <c r="E29" s="105">
        <v>23199</v>
      </c>
      <c r="F29" s="106">
        <f t="shared" si="15"/>
        <v>23665.777361353517</v>
      </c>
      <c r="G29" s="133">
        <f t="shared" si="67"/>
        <v>1.0201205811178722</v>
      </c>
      <c r="H29" s="106">
        <f t="shared" si="68"/>
        <v>466.77736135351734</v>
      </c>
      <c r="I29" s="109">
        <f t="shared" si="17"/>
        <v>8.1288507615950717E-2</v>
      </c>
      <c r="J29" s="109">
        <f t="shared" si="18"/>
        <v>0.21430585713882858</v>
      </c>
      <c r="K29" s="110">
        <f t="shared" si="19"/>
        <v>0.29601066288637556</v>
      </c>
      <c r="L29" s="109">
        <f t="shared" si="20"/>
        <v>0.37931071367448227</v>
      </c>
      <c r="M29" s="109">
        <f t="shared" si="21"/>
        <v>0.34638437521365573</v>
      </c>
      <c r="N29" s="109">
        <f t="shared" si="22"/>
        <v>0.42663955628812394</v>
      </c>
      <c r="O29" s="111">
        <f t="shared" si="23"/>
        <v>0.52408169181542585</v>
      </c>
      <c r="P29" s="112">
        <f t="shared" si="24"/>
        <v>0.48496474467178197</v>
      </c>
      <c r="Q29" s="109">
        <f t="shared" si="25"/>
        <v>0.49744352216327231</v>
      </c>
      <c r="R29" s="109">
        <f t="shared" si="26"/>
        <v>0.7588417207949596</v>
      </c>
      <c r="S29" s="113">
        <f t="shared" si="27"/>
        <v>0.61869377626124478</v>
      </c>
      <c r="T29" s="109">
        <f t="shared" si="28"/>
        <v>7.5293984941203013E-2</v>
      </c>
      <c r="U29" s="114">
        <f t="shared" si="29"/>
        <v>7.6957784608443075E-2</v>
      </c>
      <c r="V29" s="110">
        <f t="shared" si="30"/>
        <v>4.2737091452581706E-2</v>
      </c>
      <c r="W29" s="115">
        <f t="shared" si="31"/>
        <v>0.17330566489816876</v>
      </c>
      <c r="X29" s="109">
        <f t="shared" si="32"/>
        <v>2.6310594737881051E-2</v>
      </c>
      <c r="Y29" s="116">
        <f t="shared" si="33"/>
        <v>0.12407474756118432</v>
      </c>
      <c r="Z29" s="117">
        <f t="shared" si="34"/>
        <v>9.9798904672257407E-3</v>
      </c>
      <c r="AA29" s="109">
        <f t="shared" si="35"/>
        <v>0.3322021645068356</v>
      </c>
      <c r="AB29" s="109">
        <f t="shared" si="36"/>
        <v>0.24951355009728998</v>
      </c>
      <c r="AC29" s="109">
        <f t="shared" si="37"/>
        <v>9.4643162758856758E-2</v>
      </c>
      <c r="AD29" s="116">
        <f t="shared" si="38"/>
        <v>0.32710583457883308</v>
      </c>
      <c r="AE29" s="117">
        <f t="shared" si="39"/>
        <v>0.26395923818232131</v>
      </c>
      <c r="AF29" s="118">
        <f t="shared" si="40"/>
        <v>8.4534913571795309E-2</v>
      </c>
      <c r="AG29" s="119">
        <v>22088</v>
      </c>
      <c r="AH29" s="119">
        <f t="shared" si="41"/>
        <v>93010</v>
      </c>
      <c r="AI29" s="120">
        <v>70922</v>
      </c>
      <c r="AJ29" s="121"/>
      <c r="AK29" s="119">
        <v>43879</v>
      </c>
      <c r="AL29" s="119">
        <v>8813</v>
      </c>
      <c r="AM29" s="119">
        <f t="shared" si="42"/>
        <v>15199</v>
      </c>
      <c r="AN29" s="119">
        <v>186976</v>
      </c>
      <c r="AO29" s="122">
        <v>166234</v>
      </c>
      <c r="AP29" s="119">
        <f t="shared" si="43"/>
        <v>17696</v>
      </c>
      <c r="AQ29" s="123">
        <v>28680</v>
      </c>
      <c r="AR29" s="119">
        <v>15806</v>
      </c>
      <c r="AS29" s="120">
        <v>4435</v>
      </c>
      <c r="AT29" s="120">
        <v>1424</v>
      </c>
      <c r="AU29" s="123">
        <v>3653</v>
      </c>
      <c r="AV29" s="119">
        <v>5458</v>
      </c>
      <c r="AW29" s="120">
        <v>1484</v>
      </c>
      <c r="AX29" s="119">
        <v>32404</v>
      </c>
      <c r="AY29" s="119">
        <f t="shared" si="44"/>
        <v>2290</v>
      </c>
      <c r="AZ29" s="119">
        <v>1890</v>
      </c>
      <c r="BA29" s="119">
        <v>1384</v>
      </c>
      <c r="BB29" s="124">
        <v>458</v>
      </c>
      <c r="BC29" s="120">
        <v>151</v>
      </c>
      <c r="BD29" s="119">
        <f t="shared" si="45"/>
        <v>5340</v>
      </c>
      <c r="BE29" s="119">
        <v>3103</v>
      </c>
      <c r="BF29" s="120">
        <v>348</v>
      </c>
      <c r="BG29" s="120">
        <v>1607</v>
      </c>
      <c r="BH29" s="119">
        <v>1408</v>
      </c>
      <c r="BI29" s="119">
        <v>3357</v>
      </c>
      <c r="BJ29" s="119">
        <v>928</v>
      </c>
      <c r="BK29" s="124">
        <f t="shared" si="46"/>
        <v>1866</v>
      </c>
      <c r="BL29" s="125"/>
      <c r="BM29" s="22">
        <f t="shared" si="47"/>
        <v>0.52408169181542585</v>
      </c>
      <c r="BN29" s="39">
        <f t="shared" si="48"/>
        <v>0.37931071367448227</v>
      </c>
      <c r="BO29" s="126">
        <f t="shared" si="49"/>
        <v>0.49744352216327231</v>
      </c>
      <c r="BP29" s="39">
        <f t="shared" si="50"/>
        <v>0.7588417207949596</v>
      </c>
      <c r="BQ29" s="127">
        <f t="shared" si="51"/>
        <v>0.34638437521365573</v>
      </c>
      <c r="BR29" s="127">
        <f t="shared" si="52"/>
        <v>7.6957784608443075E-2</v>
      </c>
      <c r="BS29" s="39">
        <f t="shared" si="53"/>
        <v>4.2737091452581706E-2</v>
      </c>
      <c r="BT29" s="39">
        <f t="shared" si="54"/>
        <v>0.29601066288637556</v>
      </c>
      <c r="BU29" s="127">
        <f t="shared" si="55"/>
        <v>9.4643162758856758E-2</v>
      </c>
      <c r="BV29" s="127">
        <f t="shared" si="56"/>
        <v>0.17330566489816876</v>
      </c>
      <c r="BW29" s="125"/>
      <c r="BX29" s="22">
        <f t="shared" si="57"/>
        <v>0.48496474467178197</v>
      </c>
      <c r="BY29" s="39">
        <f t="shared" si="58"/>
        <v>0.37931071367448227</v>
      </c>
      <c r="BZ29" s="39">
        <f t="shared" si="59"/>
        <v>0.49744352216327231</v>
      </c>
      <c r="CA29" s="39">
        <f t="shared" si="60"/>
        <v>0.7588417207949596</v>
      </c>
      <c r="CB29" s="126">
        <f t="shared" si="61"/>
        <v>0.34638437521365573</v>
      </c>
      <c r="CC29" s="127">
        <f t="shared" si="62"/>
        <v>7.6957784608443075E-2</v>
      </c>
      <c r="CD29" s="127">
        <f t="shared" si="63"/>
        <v>4.2737091452581706E-2</v>
      </c>
      <c r="CE29" s="39">
        <f t="shared" si="64"/>
        <v>0.29601066288637556</v>
      </c>
      <c r="CF29" s="127">
        <f t="shared" si="65"/>
        <v>9.4643162758856758E-2</v>
      </c>
      <c r="CG29" s="127">
        <f t="shared" si="66"/>
        <v>0.17330566489816876</v>
      </c>
      <c r="CH29" s="101"/>
      <c r="CI29" s="35">
        <v>1903</v>
      </c>
      <c r="CJ29" s="22">
        <v>0.47759267461629551</v>
      </c>
      <c r="CK29" s="22">
        <v>0.51407708458930756</v>
      </c>
      <c r="CL29" s="101"/>
      <c r="CT29" s="101"/>
      <c r="CU29" s="35">
        <v>1903</v>
      </c>
      <c r="CV29" s="39">
        <v>0.31158504601592674</v>
      </c>
      <c r="CW29" s="39">
        <v>0.66107642648680409</v>
      </c>
      <c r="CX29" s="39">
        <v>0.28627921820007596</v>
      </c>
      <c r="CY29" s="101"/>
      <c r="DG29" s="101"/>
      <c r="DH29" s="35">
        <v>1995</v>
      </c>
      <c r="DI29" s="258">
        <v>4.45</v>
      </c>
      <c r="DJ29" s="257">
        <v>20.6</v>
      </c>
      <c r="DK29" s="259">
        <v>0.98</v>
      </c>
      <c r="DL29" s="260">
        <v>1.42</v>
      </c>
      <c r="DM29" s="101"/>
    </row>
    <row r="30" spans="1:117" ht="14.25" x14ac:dyDescent="0.2">
      <c r="A30" s="101"/>
      <c r="B30" s="102">
        <v>2000</v>
      </c>
      <c r="C30" s="103">
        <v>30</v>
      </c>
      <c r="D30" s="104">
        <v>4858</v>
      </c>
      <c r="E30" s="105">
        <v>24971</v>
      </c>
      <c r="F30" s="106">
        <f t="shared" si="15"/>
        <v>24967.030900634967</v>
      </c>
      <c r="G30" s="132">
        <f t="shared" si="67"/>
        <v>0.99984105164530723</v>
      </c>
      <c r="H30" s="134">
        <f t="shared" ref="H30:H37" si="69">E30-F30</f>
        <v>3.9690993650328892</v>
      </c>
      <c r="I30" s="109">
        <f t="shared" si="17"/>
        <v>8.1708810528694789E-2</v>
      </c>
      <c r="J30" s="109">
        <f t="shared" si="18"/>
        <v>0.21258033638725557</v>
      </c>
      <c r="K30" s="110">
        <f t="shared" si="19"/>
        <v>0.30020113088687339</v>
      </c>
      <c r="L30" s="109">
        <f t="shared" si="20"/>
        <v>0.38436673832261997</v>
      </c>
      <c r="M30" s="109">
        <f t="shared" si="21"/>
        <v>0.34358838350351412</v>
      </c>
      <c r="N30" s="109">
        <f t="shared" si="22"/>
        <v>0.43714507741048481</v>
      </c>
      <c r="O30" s="111">
        <f t="shared" si="23"/>
        <v>0.52957445975095985</v>
      </c>
      <c r="P30" s="112">
        <f t="shared" si="24"/>
        <v>0.48152506500416498</v>
      </c>
      <c r="Q30" s="109">
        <f t="shared" si="25"/>
        <v>0.50911642428033066</v>
      </c>
      <c r="R30" s="109">
        <f t="shared" si="26"/>
        <v>0.78206114938817461</v>
      </c>
      <c r="S30" s="113">
        <f t="shared" si="27"/>
        <v>0.61870641323670172</v>
      </c>
      <c r="T30" s="109">
        <f t="shared" si="28"/>
        <v>7.4470121701080264E-2</v>
      </c>
      <c r="U30" s="114">
        <f t="shared" si="29"/>
        <v>7.7847668535484749E-2</v>
      </c>
      <c r="V30" s="110">
        <f t="shared" si="30"/>
        <v>4.296458361821414E-2</v>
      </c>
      <c r="W30" s="115">
        <f t="shared" si="31"/>
        <v>0.16480518866189078</v>
      </c>
      <c r="X30" s="109">
        <f t="shared" si="32"/>
        <v>2.3683850676876794E-2</v>
      </c>
      <c r="Y30" s="116">
        <f t="shared" si="33"/>
        <v>0.13124602519696627</v>
      </c>
      <c r="Z30" s="117">
        <f t="shared" si="34"/>
        <v>9.1032844355911097E-3</v>
      </c>
      <c r="AA30" s="109">
        <f t="shared" si="35"/>
        <v>0.34491607197768986</v>
      </c>
      <c r="AB30" s="109">
        <f t="shared" si="36"/>
        <v>0.27088746068644881</v>
      </c>
      <c r="AC30" s="109">
        <f t="shared" si="37"/>
        <v>0.10412012971654727</v>
      </c>
      <c r="AD30" s="116">
        <f t="shared" si="38"/>
        <v>0.34146041296321616</v>
      </c>
      <c r="AE30" s="117">
        <f t="shared" si="39"/>
        <v>0.27046446290872139</v>
      </c>
      <c r="AF30" s="118">
        <f t="shared" si="40"/>
        <v>9.5852539406394377E-2</v>
      </c>
      <c r="AG30" s="119">
        <v>23735</v>
      </c>
      <c r="AH30" s="119">
        <f t="shared" si="41"/>
        <v>96865</v>
      </c>
      <c r="AI30" s="120">
        <v>73130</v>
      </c>
      <c r="AJ30" s="121"/>
      <c r="AK30" s="119">
        <v>45246</v>
      </c>
      <c r="AL30" s="119">
        <v>8901</v>
      </c>
      <c r="AM30" s="119">
        <f t="shared" si="42"/>
        <v>15546</v>
      </c>
      <c r="AN30" s="119">
        <v>190261</v>
      </c>
      <c r="AO30" s="122">
        <v>167290</v>
      </c>
      <c r="AP30" s="119">
        <f t="shared" si="43"/>
        <v>19810</v>
      </c>
      <c r="AQ30" s="123">
        <v>29700</v>
      </c>
      <c r="AR30" s="119">
        <v>18237</v>
      </c>
      <c r="AS30" s="120">
        <v>4711</v>
      </c>
      <c r="AT30" s="120">
        <v>1514</v>
      </c>
      <c r="AU30" s="123">
        <v>3892</v>
      </c>
      <c r="AV30" s="119">
        <v>5693</v>
      </c>
      <c r="AW30" s="120">
        <v>1518</v>
      </c>
      <c r="AX30" s="119">
        <v>31356</v>
      </c>
      <c r="AY30" s="119">
        <f t="shared" si="44"/>
        <v>2246</v>
      </c>
      <c r="AZ30" s="119">
        <v>1573</v>
      </c>
      <c r="BA30" s="119">
        <v>1210</v>
      </c>
      <c r="BB30" s="124">
        <v>408</v>
      </c>
      <c r="BC30" s="120">
        <v>161</v>
      </c>
      <c r="BD30" s="119">
        <f t="shared" si="45"/>
        <v>5446</v>
      </c>
      <c r="BE30" s="119">
        <v>2924</v>
      </c>
      <c r="BF30" s="120">
        <v>320</v>
      </c>
      <c r="BG30" s="120">
        <v>1628</v>
      </c>
      <c r="BH30" s="119">
        <v>1324</v>
      </c>
      <c r="BI30" s="119">
        <v>3447</v>
      </c>
      <c r="BJ30" s="119">
        <v>952</v>
      </c>
      <c r="BK30" s="124">
        <f t="shared" si="46"/>
        <v>1732</v>
      </c>
      <c r="BL30" s="125"/>
      <c r="BM30" s="22">
        <f t="shared" si="47"/>
        <v>0.52957445975095985</v>
      </c>
      <c r="BN30" s="39">
        <f t="shared" si="48"/>
        <v>0.38436673832261997</v>
      </c>
      <c r="BO30" s="126">
        <f t="shared" si="49"/>
        <v>0.50911642428033066</v>
      </c>
      <c r="BP30" s="39">
        <f t="shared" si="50"/>
        <v>0.78206114938817461</v>
      </c>
      <c r="BQ30" s="127">
        <f t="shared" si="51"/>
        <v>0.34358838350351412</v>
      </c>
      <c r="BR30" s="127">
        <f t="shared" si="52"/>
        <v>7.7847668535484749E-2</v>
      </c>
      <c r="BS30" s="39">
        <f t="shared" si="53"/>
        <v>4.296458361821414E-2</v>
      </c>
      <c r="BT30" s="39">
        <f t="shared" si="54"/>
        <v>0.30020113088687339</v>
      </c>
      <c r="BU30" s="127">
        <f t="shared" si="55"/>
        <v>0.10412012971654727</v>
      </c>
      <c r="BV30" s="127">
        <f t="shared" si="56"/>
        <v>0.16480518866189078</v>
      </c>
      <c r="BW30" s="125"/>
      <c r="BX30" s="22">
        <f t="shared" si="57"/>
        <v>0.48152506500416498</v>
      </c>
      <c r="BY30" s="39">
        <f t="shared" si="58"/>
        <v>0.38436673832261997</v>
      </c>
      <c r="BZ30" s="39">
        <f t="shared" si="59"/>
        <v>0.50911642428033066</v>
      </c>
      <c r="CA30" s="39">
        <f t="shared" si="60"/>
        <v>0.78206114938817461</v>
      </c>
      <c r="CB30" s="126">
        <f t="shared" si="61"/>
        <v>0.34358838350351412</v>
      </c>
      <c r="CC30" s="127">
        <f t="shared" si="62"/>
        <v>7.7847668535484749E-2</v>
      </c>
      <c r="CD30" s="127">
        <f t="shared" si="63"/>
        <v>4.296458361821414E-2</v>
      </c>
      <c r="CE30" s="39">
        <f t="shared" si="64"/>
        <v>0.30020113088687339</v>
      </c>
      <c r="CF30" s="127">
        <f t="shared" si="65"/>
        <v>0.10412012971654727</v>
      </c>
      <c r="CG30" s="127">
        <f t="shared" si="66"/>
        <v>0.16480518866189078</v>
      </c>
      <c r="CH30" s="101"/>
      <c r="CI30" s="35">
        <v>1904</v>
      </c>
      <c r="CJ30" s="22">
        <v>0.46236406413141473</v>
      </c>
      <c r="CK30" s="22">
        <v>0.52361354097444557</v>
      </c>
      <c r="CL30" s="101"/>
      <c r="CT30" s="101"/>
      <c r="CU30" s="35">
        <v>1904</v>
      </c>
      <c r="CV30" s="39">
        <v>0.2898796313505122</v>
      </c>
      <c r="CW30" s="39">
        <v>0.6195313731452079</v>
      </c>
      <c r="CX30" s="39">
        <v>0.27198857003893107</v>
      </c>
      <c r="CY30" s="101"/>
      <c r="DG30" s="101"/>
      <c r="DH30" s="35">
        <v>1994</v>
      </c>
      <c r="DI30" s="258">
        <v>4.5</v>
      </c>
      <c r="DJ30" s="257">
        <v>20.8</v>
      </c>
      <c r="DK30" s="259">
        <v>0.98</v>
      </c>
      <c r="DL30" s="260">
        <v>1.43</v>
      </c>
      <c r="DM30" s="101"/>
    </row>
    <row r="31" spans="1:117" ht="14.25" x14ac:dyDescent="0.2">
      <c r="A31" s="101"/>
      <c r="B31" s="102">
        <v>1999</v>
      </c>
      <c r="C31" s="103">
        <v>30</v>
      </c>
      <c r="D31" s="104">
        <v>4856</v>
      </c>
      <c r="E31" s="105">
        <v>24691</v>
      </c>
      <c r="F31" s="106">
        <f t="shared" si="15"/>
        <v>24887.549456885776</v>
      </c>
      <c r="G31" s="132">
        <f t="shared" si="67"/>
        <v>1.0079603684292162</v>
      </c>
      <c r="H31" s="106">
        <f t="shared" si="68"/>
        <v>196.54945688577573</v>
      </c>
      <c r="I31" s="109">
        <f t="shared" si="17"/>
        <v>8.0124623073192333E-2</v>
      </c>
      <c r="J31" s="109">
        <f t="shared" si="18"/>
        <v>0.20960379518155364</v>
      </c>
      <c r="K31" s="110">
        <f t="shared" si="19"/>
        <v>0.3016126832077845</v>
      </c>
      <c r="L31" s="109">
        <f t="shared" si="20"/>
        <v>0.38226704341775086</v>
      </c>
      <c r="M31" s="109">
        <f t="shared" si="21"/>
        <v>0.33531890484700067</v>
      </c>
      <c r="N31" s="109">
        <f t="shared" si="22"/>
        <v>0.43385366495748995</v>
      </c>
      <c r="O31" s="111">
        <f t="shared" si="23"/>
        <v>0.5277910814556559</v>
      </c>
      <c r="P31" s="112">
        <f t="shared" si="24"/>
        <v>0.48264185168330759</v>
      </c>
      <c r="Q31" s="109">
        <f t="shared" si="25"/>
        <v>0.50594648166501488</v>
      </c>
      <c r="R31" s="109">
        <f t="shared" si="26"/>
        <v>0.77838844171733057</v>
      </c>
      <c r="S31" s="113">
        <f t="shared" si="27"/>
        <v>0.62508791527036534</v>
      </c>
      <c r="T31" s="109">
        <f t="shared" si="28"/>
        <v>7.8399735219891603E-2</v>
      </c>
      <c r="U31" s="114">
        <f t="shared" si="29"/>
        <v>7.6234606208541916E-2</v>
      </c>
      <c r="V31" s="110">
        <f t="shared" si="30"/>
        <v>4.2309654820514943E-2</v>
      </c>
      <c r="W31" s="115">
        <f t="shared" si="31"/>
        <v>0.16405014444467875</v>
      </c>
      <c r="X31" s="109">
        <f t="shared" si="32"/>
        <v>2.7277867416876975E-2</v>
      </c>
      <c r="Y31" s="116">
        <f t="shared" si="33"/>
        <v>0.13016363367985997</v>
      </c>
      <c r="Z31" s="117">
        <f t="shared" si="34"/>
        <v>1.0427429728190963E-2</v>
      </c>
      <c r="AA31" s="109">
        <f t="shared" si="35"/>
        <v>0.34453477675984068</v>
      </c>
      <c r="AB31" s="109">
        <f t="shared" si="36"/>
        <v>0.26850357866865254</v>
      </c>
      <c r="AC31" s="109">
        <f t="shared" si="37"/>
        <v>0.10264006916475128</v>
      </c>
      <c r="AD31" s="116">
        <f t="shared" si="38"/>
        <v>0.34050446126901385</v>
      </c>
      <c r="AE31" s="117">
        <f t="shared" si="39"/>
        <v>0.27119668296068494</v>
      </c>
      <c r="AF31" s="118">
        <f t="shared" si="40"/>
        <v>9.4316049174451216E-2</v>
      </c>
      <c r="AG31" s="119">
        <v>23461</v>
      </c>
      <c r="AH31" s="119">
        <f t="shared" si="41"/>
        <v>95974</v>
      </c>
      <c r="AI31" s="120">
        <v>72513</v>
      </c>
      <c r="AJ31" s="121"/>
      <c r="AK31" s="119">
        <v>45327</v>
      </c>
      <c r="AL31" s="119">
        <v>8740</v>
      </c>
      <c r="AM31" s="119">
        <f t="shared" si="42"/>
        <v>15199</v>
      </c>
      <c r="AN31" s="119">
        <v>189692</v>
      </c>
      <c r="AO31" s="122">
        <v>167137</v>
      </c>
      <c r="AP31" s="119">
        <f t="shared" si="43"/>
        <v>19470</v>
      </c>
      <c r="AQ31" s="123">
        <v>30128</v>
      </c>
      <c r="AR31" s="119">
        <v>17891</v>
      </c>
      <c r="AS31" s="120">
        <v>4682</v>
      </c>
      <c r="AT31" s="120">
        <v>1464</v>
      </c>
      <c r="AU31" s="123">
        <v>3841</v>
      </c>
      <c r="AV31" s="119">
        <v>5528</v>
      </c>
      <c r="AW31" s="120">
        <v>1632</v>
      </c>
      <c r="AX31" s="119">
        <v>31119</v>
      </c>
      <c r="AY31" s="119">
        <f t="shared" si="44"/>
        <v>2459</v>
      </c>
      <c r="AZ31" s="119">
        <v>1579</v>
      </c>
      <c r="BA31" s="119">
        <v>1107</v>
      </c>
      <c r="BB31" s="124">
        <v>459</v>
      </c>
      <c r="BC31" s="120">
        <v>177</v>
      </c>
      <c r="BD31" s="119">
        <f t="shared" si="45"/>
        <v>5685</v>
      </c>
      <c r="BE31" s="119">
        <v>3421</v>
      </c>
      <c r="BF31" s="120">
        <v>368</v>
      </c>
      <c r="BG31" s="120">
        <v>1604</v>
      </c>
      <c r="BH31" s="119">
        <v>1519</v>
      </c>
      <c r="BI31" s="119">
        <v>3508</v>
      </c>
      <c r="BJ31" s="119">
        <v>931</v>
      </c>
      <c r="BK31" s="124">
        <f t="shared" si="46"/>
        <v>1978</v>
      </c>
      <c r="BL31" s="125"/>
      <c r="BM31" s="22">
        <f t="shared" si="47"/>
        <v>0.5277910814556559</v>
      </c>
      <c r="BN31" s="39">
        <f t="shared" si="48"/>
        <v>0.38226704341775086</v>
      </c>
      <c r="BO31" s="126">
        <f t="shared" si="49"/>
        <v>0.50594648166501488</v>
      </c>
      <c r="BP31" s="39">
        <f t="shared" si="50"/>
        <v>0.77838844171733057</v>
      </c>
      <c r="BQ31" s="127">
        <f t="shared" si="51"/>
        <v>0.33531890484700067</v>
      </c>
      <c r="BR31" s="127">
        <f t="shared" si="52"/>
        <v>7.6234606208541916E-2</v>
      </c>
      <c r="BS31" s="39">
        <f t="shared" si="53"/>
        <v>4.2309654820514943E-2</v>
      </c>
      <c r="BT31" s="39">
        <f t="shared" si="54"/>
        <v>0.3016126832077845</v>
      </c>
      <c r="BU31" s="127">
        <f t="shared" si="55"/>
        <v>0.10264006916475128</v>
      </c>
      <c r="BV31" s="127">
        <f t="shared" si="56"/>
        <v>0.16405014444467875</v>
      </c>
      <c r="BW31" s="125"/>
      <c r="BX31" s="22">
        <f t="shared" si="57"/>
        <v>0.48264185168330759</v>
      </c>
      <c r="BY31" s="39">
        <f t="shared" si="58"/>
        <v>0.38226704341775086</v>
      </c>
      <c r="BZ31" s="39">
        <f t="shared" si="59"/>
        <v>0.50594648166501488</v>
      </c>
      <c r="CA31" s="39">
        <f t="shared" si="60"/>
        <v>0.77838844171733057</v>
      </c>
      <c r="CB31" s="126">
        <f t="shared" si="61"/>
        <v>0.33531890484700067</v>
      </c>
      <c r="CC31" s="127">
        <f t="shared" si="62"/>
        <v>7.6234606208541916E-2</v>
      </c>
      <c r="CD31" s="127">
        <f t="shared" si="63"/>
        <v>4.2309654820514943E-2</v>
      </c>
      <c r="CE31" s="39">
        <f t="shared" si="64"/>
        <v>0.3016126832077845</v>
      </c>
      <c r="CF31" s="127">
        <f t="shared" si="65"/>
        <v>0.10264006916475128</v>
      </c>
      <c r="CG31" s="127">
        <f t="shared" si="66"/>
        <v>0.16405014444467875</v>
      </c>
      <c r="CH31" s="101"/>
      <c r="CI31" s="35">
        <v>1905</v>
      </c>
      <c r="CJ31" s="22">
        <v>0.46295407114925324</v>
      </c>
      <c r="CK31" s="22">
        <v>0.52324406693752501</v>
      </c>
      <c r="CL31" s="101"/>
      <c r="CT31" s="101"/>
      <c r="CU31" s="35">
        <v>1905</v>
      </c>
      <c r="CV31" s="39">
        <v>0.28779095109406327</v>
      </c>
      <c r="CW31" s="39">
        <v>0.62763173936693817</v>
      </c>
      <c r="CX31" s="39">
        <v>0.27464684559498842</v>
      </c>
      <c r="CY31" s="101"/>
      <c r="DG31" s="101"/>
      <c r="DH31" s="35">
        <v>1993</v>
      </c>
      <c r="DI31" s="258">
        <v>4.18</v>
      </c>
      <c r="DJ31" s="257">
        <v>21.2</v>
      </c>
      <c r="DK31" s="259">
        <v>0.98</v>
      </c>
      <c r="DL31" s="260">
        <v>1.39</v>
      </c>
      <c r="DM31" s="101"/>
    </row>
    <row r="32" spans="1:117" ht="14.25" x14ac:dyDescent="0.2">
      <c r="A32" s="101"/>
      <c r="B32" s="102">
        <v>1998</v>
      </c>
      <c r="C32" s="103">
        <v>30</v>
      </c>
      <c r="D32" s="104">
        <v>4864</v>
      </c>
      <c r="E32" s="105">
        <v>23297</v>
      </c>
      <c r="F32" s="106">
        <f t="shared" si="15"/>
        <v>23394.674651349</v>
      </c>
      <c r="G32" s="132">
        <f t="shared" si="67"/>
        <v>1.0041925849400781</v>
      </c>
      <c r="H32" s="106">
        <f t="shared" si="68"/>
        <v>97.67465134899976</v>
      </c>
      <c r="I32" s="109">
        <f t="shared" si="17"/>
        <v>7.8096452092627999E-2</v>
      </c>
      <c r="J32" s="109">
        <f t="shared" si="18"/>
        <v>0.20939903161492451</v>
      </c>
      <c r="K32" s="110">
        <f t="shared" si="19"/>
        <v>0.29967087510736462</v>
      </c>
      <c r="L32" s="109">
        <f t="shared" si="20"/>
        <v>0.37295517314637772</v>
      </c>
      <c r="M32" s="109">
        <f t="shared" si="21"/>
        <v>0.33050866506327409</v>
      </c>
      <c r="N32" s="109">
        <f t="shared" si="22"/>
        <v>0.42018717537518852</v>
      </c>
      <c r="O32" s="111">
        <f t="shared" si="23"/>
        <v>0.52075501059617446</v>
      </c>
      <c r="P32" s="112">
        <f t="shared" si="24"/>
        <v>0.48704797809522182</v>
      </c>
      <c r="Q32" s="109">
        <f t="shared" si="25"/>
        <v>0.49022732101125982</v>
      </c>
      <c r="R32" s="109">
        <f t="shared" si="26"/>
        <v>0.75533769640953818</v>
      </c>
      <c r="S32" s="113">
        <f t="shared" si="27"/>
        <v>0.63356593563087438</v>
      </c>
      <c r="T32" s="109">
        <f t="shared" si="28"/>
        <v>8.0347479350612358E-2</v>
      </c>
      <c r="U32" s="114">
        <f t="shared" si="29"/>
        <v>7.2116206209057246E-2</v>
      </c>
      <c r="V32" s="110">
        <f t="shared" si="30"/>
        <v>4.4246653375106811E-2</v>
      </c>
      <c r="W32" s="115">
        <f t="shared" si="31"/>
        <v>0.16939133205863607</v>
      </c>
      <c r="X32" s="109">
        <f t="shared" si="32"/>
        <v>2.6260324693819424E-2</v>
      </c>
      <c r="Y32" s="116">
        <f t="shared" si="33"/>
        <v>0.12373592521776078</v>
      </c>
      <c r="Z32" s="117">
        <f t="shared" si="34"/>
        <v>9.7939239430635226E-3</v>
      </c>
      <c r="AA32" s="109">
        <f t="shared" si="35"/>
        <v>0.33515052103434967</v>
      </c>
      <c r="AB32" s="109">
        <f t="shared" si="36"/>
        <v>0.25682141839931644</v>
      </c>
      <c r="AC32" s="109">
        <f t="shared" si="37"/>
        <v>9.5782876566815375E-2</v>
      </c>
      <c r="AD32" s="116">
        <f t="shared" si="38"/>
        <v>0.33177157504984334</v>
      </c>
      <c r="AE32" s="117">
        <f t="shared" si="39"/>
        <v>0.2662162809066756</v>
      </c>
      <c r="AF32" s="118">
        <f t="shared" si="40"/>
        <v>8.7353940939026986E-2</v>
      </c>
      <c r="AG32" s="119">
        <v>22080</v>
      </c>
      <c r="AH32" s="119">
        <f t="shared" si="41"/>
        <v>92300</v>
      </c>
      <c r="AI32" s="120">
        <v>70220</v>
      </c>
      <c r="AJ32" s="121"/>
      <c r="AK32" s="119">
        <v>44489</v>
      </c>
      <c r="AL32" s="119">
        <v>8741</v>
      </c>
      <c r="AM32" s="119">
        <f t="shared" si="42"/>
        <v>14704</v>
      </c>
      <c r="AN32" s="119">
        <v>188280</v>
      </c>
      <c r="AO32" s="122">
        <v>167116</v>
      </c>
      <c r="AP32" s="119">
        <f t="shared" si="43"/>
        <v>18034</v>
      </c>
      <c r="AQ32" s="123">
        <v>29785</v>
      </c>
      <c r="AR32" s="119">
        <v>16447</v>
      </c>
      <c r="AS32" s="120">
        <v>4500</v>
      </c>
      <c r="AT32" s="120">
        <v>1402</v>
      </c>
      <c r="AU32" s="123">
        <v>3704</v>
      </c>
      <c r="AV32" s="119">
        <v>5064</v>
      </c>
      <c r="AW32" s="120">
        <v>1603</v>
      </c>
      <c r="AX32" s="119">
        <v>31893</v>
      </c>
      <c r="AY32" s="119">
        <f t="shared" si="44"/>
        <v>2333</v>
      </c>
      <c r="AZ32" s="119">
        <v>1587</v>
      </c>
      <c r="BA32" s="119">
        <v>1067</v>
      </c>
      <c r="BB32" s="124">
        <v>340</v>
      </c>
      <c r="BC32" s="120">
        <v>205</v>
      </c>
      <c r="BD32" s="119">
        <f t="shared" si="45"/>
        <v>5642</v>
      </c>
      <c r="BE32" s="119">
        <v>3284</v>
      </c>
      <c r="BF32" s="120">
        <v>390</v>
      </c>
      <c r="BG32" s="120">
        <v>1705</v>
      </c>
      <c r="BH32" s="119">
        <v>1504</v>
      </c>
      <c r="BI32" s="119">
        <v>3444</v>
      </c>
      <c r="BJ32" s="119">
        <v>899</v>
      </c>
      <c r="BK32" s="124">
        <f t="shared" si="46"/>
        <v>1844</v>
      </c>
      <c r="BL32" s="125"/>
      <c r="BM32" s="22">
        <f t="shared" si="47"/>
        <v>0.52075501059617446</v>
      </c>
      <c r="BN32" s="39">
        <f t="shared" si="48"/>
        <v>0.37295517314637772</v>
      </c>
      <c r="BO32" s="126">
        <f t="shared" si="49"/>
        <v>0.49022732101125982</v>
      </c>
      <c r="BP32" s="39">
        <f t="shared" si="50"/>
        <v>0.75533769640953818</v>
      </c>
      <c r="BQ32" s="127">
        <f t="shared" si="51"/>
        <v>0.33050866506327409</v>
      </c>
      <c r="BR32" s="127">
        <f t="shared" si="52"/>
        <v>7.2116206209057246E-2</v>
      </c>
      <c r="BS32" s="39">
        <f t="shared" si="53"/>
        <v>4.4246653375106811E-2</v>
      </c>
      <c r="BT32" s="39">
        <f t="shared" si="54"/>
        <v>0.29967087510736462</v>
      </c>
      <c r="BU32" s="127">
        <f t="shared" si="55"/>
        <v>9.5782876566815375E-2</v>
      </c>
      <c r="BV32" s="127">
        <f t="shared" si="56"/>
        <v>0.16939133205863607</v>
      </c>
      <c r="BW32" s="125"/>
      <c r="BX32" s="22">
        <f t="shared" si="57"/>
        <v>0.48704797809522182</v>
      </c>
      <c r="BY32" s="39">
        <f t="shared" si="58"/>
        <v>0.37295517314637772</v>
      </c>
      <c r="BZ32" s="39">
        <f t="shared" si="59"/>
        <v>0.49022732101125982</v>
      </c>
      <c r="CA32" s="39">
        <f t="shared" si="60"/>
        <v>0.75533769640953818</v>
      </c>
      <c r="CB32" s="126">
        <f t="shared" si="61"/>
        <v>0.33050866506327409</v>
      </c>
      <c r="CC32" s="127">
        <f t="shared" si="62"/>
        <v>7.2116206209057246E-2</v>
      </c>
      <c r="CD32" s="127">
        <f t="shared" si="63"/>
        <v>4.4246653375106811E-2</v>
      </c>
      <c r="CE32" s="39">
        <f t="shared" si="64"/>
        <v>0.29967087510736462</v>
      </c>
      <c r="CF32" s="127">
        <f t="shared" si="65"/>
        <v>9.5782876566815375E-2</v>
      </c>
      <c r="CG32" s="127">
        <f t="shared" si="66"/>
        <v>0.16939133205863607</v>
      </c>
      <c r="CH32" s="101"/>
      <c r="CI32" s="35">
        <v>1906</v>
      </c>
      <c r="CJ32" s="22">
        <v>0.45626911679074211</v>
      </c>
      <c r="CK32" s="22">
        <v>0.5274303172681033</v>
      </c>
      <c r="CL32" s="101"/>
      <c r="CT32" s="101"/>
      <c r="CU32" s="35">
        <v>1906</v>
      </c>
      <c r="CV32" s="39">
        <v>0.27955520007109691</v>
      </c>
      <c r="CW32" s="39">
        <v>0.61793188590333425</v>
      </c>
      <c r="CX32" s="39">
        <v>0.27256399105937085</v>
      </c>
      <c r="CY32" s="101"/>
      <c r="DG32" s="101"/>
      <c r="DH32" s="35">
        <v>1992</v>
      </c>
      <c r="DI32" s="258">
        <v>3.74</v>
      </c>
      <c r="DJ32" s="257">
        <v>21.4</v>
      </c>
      <c r="DK32" s="259">
        <v>0.98</v>
      </c>
      <c r="DL32" s="260">
        <v>1.33</v>
      </c>
      <c r="DM32" s="101"/>
    </row>
    <row r="33" spans="1:117" ht="14.25" x14ac:dyDescent="0.2">
      <c r="A33" s="101"/>
      <c r="B33" s="102">
        <v>1997</v>
      </c>
      <c r="C33" s="103">
        <v>28</v>
      </c>
      <c r="D33" s="104">
        <v>4532</v>
      </c>
      <c r="E33" s="105">
        <v>21604</v>
      </c>
      <c r="F33" s="106">
        <f t="shared" si="15"/>
        <v>21692.080396274585</v>
      </c>
      <c r="G33" s="132">
        <f t="shared" si="67"/>
        <v>1.0040770411162092</v>
      </c>
      <c r="H33" s="106">
        <f t="shared" si="68"/>
        <v>88.080396274584928</v>
      </c>
      <c r="I33" s="109">
        <f t="shared" si="17"/>
        <v>7.7058042758754261E-2</v>
      </c>
      <c r="J33" s="109">
        <f t="shared" si="18"/>
        <v>0.20759349917895673</v>
      </c>
      <c r="K33" s="110">
        <f t="shared" si="19"/>
        <v>0.30129086090114854</v>
      </c>
      <c r="L33" s="109">
        <f t="shared" si="20"/>
        <v>0.37119680078385353</v>
      </c>
      <c r="M33" s="109">
        <f t="shared" si="21"/>
        <v>0.32617974005931855</v>
      </c>
      <c r="N33" s="109">
        <f t="shared" si="22"/>
        <v>0.41920894504561307</v>
      </c>
      <c r="O33" s="111">
        <f t="shared" si="23"/>
        <v>0.51991013827713672</v>
      </c>
      <c r="P33" s="112">
        <f t="shared" si="24"/>
        <v>0.48757705381289906</v>
      </c>
      <c r="Q33" s="109">
        <f t="shared" si="25"/>
        <v>0.487795013187652</v>
      </c>
      <c r="R33" s="109">
        <f t="shared" si="26"/>
        <v>0.75603398414045253</v>
      </c>
      <c r="S33" s="113">
        <f t="shared" si="27"/>
        <v>0.63643897423305351</v>
      </c>
      <c r="T33" s="109">
        <f t="shared" si="28"/>
        <v>8.0431546477187268E-2</v>
      </c>
      <c r="U33" s="114">
        <f t="shared" si="29"/>
        <v>7.1208238056506196E-2</v>
      </c>
      <c r="V33" s="110">
        <f t="shared" si="30"/>
        <v>4.5425944967081536E-2</v>
      </c>
      <c r="W33" s="115">
        <f t="shared" si="31"/>
        <v>0.17053941199592124</v>
      </c>
      <c r="X33" s="109">
        <f t="shared" si="32"/>
        <v>3.112291094366262E-2</v>
      </c>
      <c r="Y33" s="116">
        <f t="shared" si="33"/>
        <v>0.12306956130406795</v>
      </c>
      <c r="Z33" s="117">
        <f t="shared" si="34"/>
        <v>1.1552724973368348E-2</v>
      </c>
      <c r="AA33" s="109">
        <f t="shared" si="35"/>
        <v>0.33682503909483946</v>
      </c>
      <c r="AB33" s="109">
        <f t="shared" si="36"/>
        <v>0.26265711084851368</v>
      </c>
      <c r="AC33" s="109">
        <f t="shared" si="37"/>
        <v>9.7497479250098273E-2</v>
      </c>
      <c r="AD33" s="116">
        <f t="shared" si="38"/>
        <v>0.33154801184757754</v>
      </c>
      <c r="AE33" s="117">
        <f t="shared" si="39"/>
        <v>0.26680091097415048</v>
      </c>
      <c r="AF33" s="118">
        <f t="shared" si="40"/>
        <v>8.9243091436286268E-2</v>
      </c>
      <c r="AG33" s="119">
        <v>20468</v>
      </c>
      <c r="AH33" s="119">
        <f t="shared" si="41"/>
        <v>85629</v>
      </c>
      <c r="AI33" s="120">
        <v>65161</v>
      </c>
      <c r="AJ33" s="121"/>
      <c r="AK33" s="119">
        <v>41471</v>
      </c>
      <c r="AL33" s="119">
        <v>8004</v>
      </c>
      <c r="AM33" s="119">
        <f t="shared" si="42"/>
        <v>13527</v>
      </c>
      <c r="AN33" s="119">
        <v>175543</v>
      </c>
      <c r="AO33" s="122">
        <v>155438</v>
      </c>
      <c r="AP33" s="119">
        <f t="shared" si="43"/>
        <v>17115</v>
      </c>
      <c r="AQ33" s="123">
        <v>27944</v>
      </c>
      <c r="AR33" s="119">
        <v>15666</v>
      </c>
      <c r="AS33" s="120">
        <v>4253</v>
      </c>
      <c r="AT33" s="120">
        <v>1383</v>
      </c>
      <c r="AU33" s="123">
        <v>3440</v>
      </c>
      <c r="AV33" s="119">
        <v>4640</v>
      </c>
      <c r="AW33" s="120">
        <v>1482</v>
      </c>
      <c r="AX33" s="119">
        <v>29937</v>
      </c>
      <c r="AY33" s="119">
        <f t="shared" si="44"/>
        <v>2280</v>
      </c>
      <c r="AZ33" s="119">
        <v>1449</v>
      </c>
      <c r="BA33" s="119">
        <v>1169</v>
      </c>
      <c r="BB33" s="124">
        <v>464</v>
      </c>
      <c r="BC33" s="120">
        <v>188</v>
      </c>
      <c r="BD33" s="119">
        <f t="shared" si="45"/>
        <v>5241</v>
      </c>
      <c r="BE33" s="119">
        <v>3308</v>
      </c>
      <c r="BF33" s="120">
        <v>334</v>
      </c>
      <c r="BG33" s="120">
        <v>1577</v>
      </c>
      <c r="BH33" s="119">
        <v>1564</v>
      </c>
      <c r="BI33" s="119">
        <v>3237</v>
      </c>
      <c r="BJ33" s="119">
        <v>883</v>
      </c>
      <c r="BK33" s="124">
        <f t="shared" si="46"/>
        <v>2028</v>
      </c>
      <c r="BL33" s="125"/>
      <c r="BM33" s="22">
        <f t="shared" si="47"/>
        <v>0.51991013827713672</v>
      </c>
      <c r="BN33" s="39">
        <f t="shared" si="48"/>
        <v>0.37119680078385353</v>
      </c>
      <c r="BO33" s="126">
        <f t="shared" si="49"/>
        <v>0.487795013187652</v>
      </c>
      <c r="BP33" s="39">
        <f t="shared" si="50"/>
        <v>0.75603398414045253</v>
      </c>
      <c r="BQ33" s="127">
        <f t="shared" si="51"/>
        <v>0.32617974005931855</v>
      </c>
      <c r="BR33" s="127">
        <f t="shared" si="52"/>
        <v>7.1208238056506196E-2</v>
      </c>
      <c r="BS33" s="39">
        <f t="shared" si="53"/>
        <v>4.5425944967081536E-2</v>
      </c>
      <c r="BT33" s="39">
        <f t="shared" si="54"/>
        <v>0.30129086090114854</v>
      </c>
      <c r="BU33" s="127">
        <f t="shared" si="55"/>
        <v>9.7497479250098273E-2</v>
      </c>
      <c r="BV33" s="127">
        <f t="shared" si="56"/>
        <v>0.17053941199592124</v>
      </c>
      <c r="BW33" s="125"/>
      <c r="BX33" s="22">
        <f t="shared" si="57"/>
        <v>0.48757705381289906</v>
      </c>
      <c r="BY33" s="39">
        <f t="shared" si="58"/>
        <v>0.37119680078385353</v>
      </c>
      <c r="BZ33" s="39">
        <f t="shared" si="59"/>
        <v>0.487795013187652</v>
      </c>
      <c r="CA33" s="39">
        <f t="shared" si="60"/>
        <v>0.75603398414045253</v>
      </c>
      <c r="CB33" s="126">
        <f t="shared" si="61"/>
        <v>0.32617974005931855</v>
      </c>
      <c r="CC33" s="127">
        <f t="shared" si="62"/>
        <v>7.1208238056506196E-2</v>
      </c>
      <c r="CD33" s="127">
        <f t="shared" si="63"/>
        <v>4.5425944967081536E-2</v>
      </c>
      <c r="CE33" s="39">
        <f t="shared" si="64"/>
        <v>0.30129086090114854</v>
      </c>
      <c r="CF33" s="127">
        <f t="shared" si="65"/>
        <v>9.7497479250098273E-2</v>
      </c>
      <c r="CG33" s="127">
        <f t="shared" si="66"/>
        <v>0.17053941199592124</v>
      </c>
      <c r="CH33" s="101"/>
      <c r="CI33" s="35">
        <v>1907</v>
      </c>
      <c r="CJ33" s="22">
        <v>0.45330950680980397</v>
      </c>
      <c r="CK33" s="22">
        <v>0.52928368343885501</v>
      </c>
      <c r="CL33" s="101"/>
      <c r="CT33" s="101"/>
      <c r="CU33" s="35">
        <v>1907</v>
      </c>
      <c r="CV33" s="39">
        <v>0.27503185419090354</v>
      </c>
      <c r="CW33" s="39">
        <v>0.61103322139834759</v>
      </c>
      <c r="CX33" s="39">
        <v>0.2702838211206538</v>
      </c>
      <c r="CY33" s="101"/>
      <c r="DG33" s="101"/>
      <c r="DH33" s="35">
        <v>1991</v>
      </c>
      <c r="DI33" s="258">
        <v>3.91</v>
      </c>
      <c r="DJ33" s="257">
        <v>21.2</v>
      </c>
      <c r="DK33" s="259">
        <v>0.98</v>
      </c>
      <c r="DL33" s="260">
        <v>1.34</v>
      </c>
      <c r="DM33" s="101"/>
    </row>
    <row r="34" spans="1:117" ht="14.25" x14ac:dyDescent="0.2">
      <c r="A34" s="101"/>
      <c r="B34" s="102">
        <v>1996</v>
      </c>
      <c r="C34" s="103">
        <v>28</v>
      </c>
      <c r="D34" s="104">
        <v>4534</v>
      </c>
      <c r="E34" s="105">
        <v>22831</v>
      </c>
      <c r="F34" s="106">
        <f t="shared" si="15"/>
        <v>22630.908158631817</v>
      </c>
      <c r="G34" s="132">
        <f t="shared" si="67"/>
        <v>0.99123595806718134</v>
      </c>
      <c r="H34" s="106">
        <f t="shared" si="69"/>
        <v>200.09184136818294</v>
      </c>
      <c r="I34" s="109">
        <f t="shared" si="17"/>
        <v>7.7872990979505036E-2</v>
      </c>
      <c r="J34" s="109">
        <f t="shared" si="18"/>
        <v>0.20632856523623755</v>
      </c>
      <c r="K34" s="110">
        <f t="shared" si="19"/>
        <v>0.30144193139730979</v>
      </c>
      <c r="L34" s="109">
        <f t="shared" si="20"/>
        <v>0.37742224829772708</v>
      </c>
      <c r="M34" s="109">
        <f t="shared" si="21"/>
        <v>0.32618147448015122</v>
      </c>
      <c r="N34" s="109">
        <f t="shared" si="22"/>
        <v>0.42667457477949761</v>
      </c>
      <c r="O34" s="111">
        <f t="shared" si="23"/>
        <v>0.52376180683952944</v>
      </c>
      <c r="P34" s="112">
        <f t="shared" si="24"/>
        <v>0.48516506295583844</v>
      </c>
      <c r="Q34" s="109">
        <f t="shared" si="25"/>
        <v>0.49910584837219274</v>
      </c>
      <c r="R34" s="109">
        <f t="shared" si="26"/>
        <v>0.76712808022634382</v>
      </c>
      <c r="S34" s="113">
        <f t="shared" si="27"/>
        <v>0.6325575833669641</v>
      </c>
      <c r="T34" s="109">
        <f t="shared" si="28"/>
        <v>8.129680283395363E-2</v>
      </c>
      <c r="U34" s="114">
        <f t="shared" si="29"/>
        <v>7.4167077709519746E-2</v>
      </c>
      <c r="V34" s="110">
        <f t="shared" si="30"/>
        <v>4.4004005799440984E-2</v>
      </c>
      <c r="W34" s="115">
        <f t="shared" si="31"/>
        <v>0.16533625178407224</v>
      </c>
      <c r="X34" s="109">
        <f t="shared" si="32"/>
        <v>2.6052643379220662E-2</v>
      </c>
      <c r="Y34" s="116">
        <f t="shared" si="33"/>
        <v>0.12879732375058528</v>
      </c>
      <c r="Z34" s="117">
        <f t="shared" si="34"/>
        <v>9.832847238284358E-3</v>
      </c>
      <c r="AA34" s="109">
        <f t="shared" si="35"/>
        <v>0.34045350544684627</v>
      </c>
      <c r="AB34" s="109">
        <f t="shared" si="36"/>
        <v>0.26152788365245205</v>
      </c>
      <c r="AC34" s="109">
        <f t="shared" si="37"/>
        <v>9.8706441840654843E-2</v>
      </c>
      <c r="AD34" s="116">
        <f t="shared" si="38"/>
        <v>0.34125525013825986</v>
      </c>
      <c r="AE34" s="117">
        <f t="shared" si="39"/>
        <v>0.26989623790664602</v>
      </c>
      <c r="AF34" s="118">
        <f t="shared" si="40"/>
        <v>9.0786007232191712E-2</v>
      </c>
      <c r="AG34" s="119">
        <v>21570</v>
      </c>
      <c r="AH34" s="119">
        <f t="shared" si="41"/>
        <v>88473</v>
      </c>
      <c r="AI34" s="120">
        <v>66903</v>
      </c>
      <c r="AJ34" s="121"/>
      <c r="AK34" s="119">
        <v>42320</v>
      </c>
      <c r="AL34" s="119">
        <v>7987</v>
      </c>
      <c r="AM34" s="119">
        <f t="shared" si="42"/>
        <v>13804</v>
      </c>
      <c r="AN34" s="119">
        <v>177263</v>
      </c>
      <c r="AO34" s="122">
        <v>156801</v>
      </c>
      <c r="AP34" s="119">
        <f t="shared" si="43"/>
        <v>17497</v>
      </c>
      <c r="AQ34" s="123">
        <v>28516</v>
      </c>
      <c r="AR34" s="119">
        <v>16093</v>
      </c>
      <c r="AS34" s="120">
        <v>4353</v>
      </c>
      <c r="AT34" s="120">
        <v>1400</v>
      </c>
      <c r="AU34" s="123">
        <v>3609</v>
      </c>
      <c r="AV34" s="119">
        <v>4962</v>
      </c>
      <c r="AW34" s="120">
        <v>1553</v>
      </c>
      <c r="AX34" s="119">
        <v>29308</v>
      </c>
      <c r="AY34" s="119">
        <f t="shared" si="44"/>
        <v>2286</v>
      </c>
      <c r="AZ34" s="119">
        <v>1404</v>
      </c>
      <c r="BA34" s="119">
        <v>1343</v>
      </c>
      <c r="BB34" s="124">
        <v>400</v>
      </c>
      <c r="BC34" s="120">
        <v>197</v>
      </c>
      <c r="BD34" s="119">
        <f t="shared" si="45"/>
        <v>5439</v>
      </c>
      <c r="BE34" s="119">
        <v>3239</v>
      </c>
      <c r="BF34" s="120">
        <v>333</v>
      </c>
      <c r="BG34" s="120">
        <v>1544</v>
      </c>
      <c r="BH34" s="119">
        <v>1343</v>
      </c>
      <c r="BI34" s="119">
        <v>3356</v>
      </c>
      <c r="BJ34" s="119">
        <v>855</v>
      </c>
      <c r="BK34" s="124">
        <f t="shared" si="46"/>
        <v>1743</v>
      </c>
      <c r="BL34" s="125"/>
      <c r="BM34" s="22">
        <f t="shared" si="47"/>
        <v>0.52376180683952944</v>
      </c>
      <c r="BN34" s="39">
        <f t="shared" si="48"/>
        <v>0.37742224829772708</v>
      </c>
      <c r="BO34" s="126">
        <f t="shared" si="49"/>
        <v>0.49910584837219274</v>
      </c>
      <c r="BP34" s="39">
        <f t="shared" si="50"/>
        <v>0.76712808022634382</v>
      </c>
      <c r="BQ34" s="127">
        <f t="shared" si="51"/>
        <v>0.32618147448015122</v>
      </c>
      <c r="BR34" s="127">
        <f t="shared" si="52"/>
        <v>7.4167077709519746E-2</v>
      </c>
      <c r="BS34" s="39">
        <f t="shared" si="53"/>
        <v>4.4004005799440984E-2</v>
      </c>
      <c r="BT34" s="39">
        <f t="shared" si="54"/>
        <v>0.30144193139730979</v>
      </c>
      <c r="BU34" s="127">
        <f t="shared" si="55"/>
        <v>9.8706441840654843E-2</v>
      </c>
      <c r="BV34" s="127">
        <f t="shared" si="56"/>
        <v>0.16533625178407224</v>
      </c>
      <c r="BW34" s="125"/>
      <c r="BX34" s="22">
        <f t="shared" si="57"/>
        <v>0.48516506295583844</v>
      </c>
      <c r="BY34" s="39">
        <f t="shared" si="58"/>
        <v>0.37742224829772708</v>
      </c>
      <c r="BZ34" s="39">
        <f t="shared" si="59"/>
        <v>0.49910584837219274</v>
      </c>
      <c r="CA34" s="39">
        <f t="shared" si="60"/>
        <v>0.76712808022634382</v>
      </c>
      <c r="CB34" s="126">
        <f t="shared" si="61"/>
        <v>0.32618147448015122</v>
      </c>
      <c r="CC34" s="127">
        <f t="shared" si="62"/>
        <v>7.4167077709519746E-2</v>
      </c>
      <c r="CD34" s="127">
        <f t="shared" si="63"/>
        <v>4.4004005799440984E-2</v>
      </c>
      <c r="CE34" s="39">
        <f t="shared" si="64"/>
        <v>0.30144193139730979</v>
      </c>
      <c r="CF34" s="127">
        <f t="shared" si="65"/>
        <v>9.8706441840654843E-2</v>
      </c>
      <c r="CG34" s="127">
        <f t="shared" si="66"/>
        <v>0.16533625178407224</v>
      </c>
      <c r="CH34" s="101"/>
      <c r="CI34" s="35">
        <v>1908</v>
      </c>
      <c r="CJ34" s="22">
        <v>0.44862605082083457</v>
      </c>
      <c r="CK34" s="22">
        <v>0.53221655599573514</v>
      </c>
      <c r="CL34" s="101"/>
      <c r="CT34" s="101"/>
      <c r="CU34" s="35">
        <v>1908</v>
      </c>
      <c r="CV34" s="39">
        <v>0.27024503827693391</v>
      </c>
      <c r="CW34" s="39">
        <v>0.59916406163073466</v>
      </c>
      <c r="CX34" s="39">
        <v>0.26370275934171439</v>
      </c>
      <c r="CY34" s="101"/>
      <c r="DG34" s="101"/>
      <c r="DH34" s="35">
        <v>1990</v>
      </c>
      <c r="DI34" s="258">
        <v>3.85</v>
      </c>
      <c r="DJ34" s="257">
        <v>21.3</v>
      </c>
      <c r="DK34" s="259">
        <v>0.98</v>
      </c>
      <c r="DL34" s="260">
        <v>1.35</v>
      </c>
      <c r="DM34" s="101"/>
    </row>
    <row r="35" spans="1:117" ht="14.25" x14ac:dyDescent="0.2">
      <c r="A35" s="101"/>
      <c r="B35" s="102">
        <v>1995</v>
      </c>
      <c r="C35" s="103">
        <v>28</v>
      </c>
      <c r="D35" s="104">
        <v>4034</v>
      </c>
      <c r="E35" s="105">
        <v>19554</v>
      </c>
      <c r="F35" s="106">
        <f t="shared" si="15"/>
        <v>19538.322064501739</v>
      </c>
      <c r="G35" s="132">
        <f t="shared" si="67"/>
        <v>0.99919822361162625</v>
      </c>
      <c r="H35" s="134">
        <f t="shared" si="69"/>
        <v>15.677935498260922</v>
      </c>
      <c r="I35" s="109">
        <f t="shared" si="17"/>
        <v>7.5703236675515623E-2</v>
      </c>
      <c r="J35" s="109">
        <f t="shared" si="18"/>
        <v>0.20515702822357498</v>
      </c>
      <c r="K35" s="110">
        <f t="shared" si="19"/>
        <v>0.29839075454924802</v>
      </c>
      <c r="L35" s="109">
        <f t="shared" si="20"/>
        <v>0.36900142944659997</v>
      </c>
      <c r="M35" s="109">
        <f t="shared" si="21"/>
        <v>0.32083840432724814</v>
      </c>
      <c r="N35" s="109">
        <f t="shared" si="22"/>
        <v>0.41728788851924287</v>
      </c>
      <c r="O35" s="111">
        <f t="shared" si="23"/>
        <v>0.51914620203764528</v>
      </c>
      <c r="P35" s="112">
        <f t="shared" si="24"/>
        <v>0.48805544576048798</v>
      </c>
      <c r="Q35" s="109">
        <f t="shared" si="25"/>
        <v>0.48664998978966717</v>
      </c>
      <c r="R35" s="109">
        <f t="shared" si="26"/>
        <v>0.75512929622399083</v>
      </c>
      <c r="S35" s="113">
        <f t="shared" si="27"/>
        <v>0.63944037078029881</v>
      </c>
      <c r="T35" s="109">
        <f t="shared" si="28"/>
        <v>8.4705312672938571E-2</v>
      </c>
      <c r="U35" s="114">
        <f t="shared" si="29"/>
        <v>7.05762313226342E-2</v>
      </c>
      <c r="V35" s="110">
        <f t="shared" si="30"/>
        <v>4.6018954067515216E-2</v>
      </c>
      <c r="W35" s="115">
        <f t="shared" si="31"/>
        <v>0.16224857055340003</v>
      </c>
      <c r="X35" s="109">
        <f t="shared" si="32"/>
        <v>2.8915329275041507E-2</v>
      </c>
      <c r="Y35" s="116">
        <f t="shared" si="33"/>
        <v>0.12478303042679191</v>
      </c>
      <c r="Z35" s="117">
        <f t="shared" si="34"/>
        <v>1.0669797835409434E-2</v>
      </c>
      <c r="AA35" s="109">
        <f t="shared" si="35"/>
        <v>0.33784140770474796</v>
      </c>
      <c r="AB35" s="109">
        <f t="shared" si="36"/>
        <v>0.26734573879358053</v>
      </c>
      <c r="AC35" s="109">
        <f t="shared" si="37"/>
        <v>9.8650959771288543E-2</v>
      </c>
      <c r="AD35" s="116">
        <f t="shared" si="38"/>
        <v>0.33816408411732152</v>
      </c>
      <c r="AE35" s="117">
        <f t="shared" si="39"/>
        <v>0.26683072215687265</v>
      </c>
      <c r="AF35" s="118">
        <f t="shared" si="40"/>
        <v>9.0871962425975089E-2</v>
      </c>
      <c r="AG35" s="119">
        <v>18436</v>
      </c>
      <c r="AH35" s="119">
        <f t="shared" si="41"/>
        <v>76260</v>
      </c>
      <c r="AI35" s="120">
        <v>57824</v>
      </c>
      <c r="AJ35" s="121"/>
      <c r="AK35" s="119">
        <v>36975</v>
      </c>
      <c r="AL35" s="119">
        <v>6958</v>
      </c>
      <c r="AM35" s="119">
        <f t="shared" si="42"/>
        <v>11863</v>
      </c>
      <c r="AN35" s="119">
        <v>156704</v>
      </c>
      <c r="AO35" s="122">
        <v>138571</v>
      </c>
      <c r="AP35" s="119">
        <f t="shared" si="43"/>
        <v>15459</v>
      </c>
      <c r="AQ35" s="123">
        <v>25112</v>
      </c>
      <c r="AR35" s="119">
        <v>14240</v>
      </c>
      <c r="AS35" s="120">
        <v>3836</v>
      </c>
      <c r="AT35" s="120">
        <v>1173</v>
      </c>
      <c r="AU35" s="123">
        <v>3145</v>
      </c>
      <c r="AV35" s="119">
        <v>4081</v>
      </c>
      <c r="AW35" s="120">
        <v>1414</v>
      </c>
      <c r="AX35" s="119">
        <v>25425</v>
      </c>
      <c r="AY35" s="119">
        <f t="shared" si="44"/>
        <v>2203</v>
      </c>
      <c r="AZ35" s="119">
        <v>1219</v>
      </c>
      <c r="BA35" s="119">
        <v>1105</v>
      </c>
      <c r="BB35" s="124">
        <v>415</v>
      </c>
      <c r="BC35" s="120">
        <v>199</v>
      </c>
      <c r="BD35" s="119">
        <f t="shared" si="45"/>
        <v>4898</v>
      </c>
      <c r="BE35" s="119">
        <v>2933</v>
      </c>
      <c r="BF35" s="120">
        <v>374</v>
      </c>
      <c r="BG35" s="120">
        <v>1488</v>
      </c>
      <c r="BH35" s="119">
        <v>1257</v>
      </c>
      <c r="BI35" s="119">
        <v>2911</v>
      </c>
      <c r="BJ35" s="119">
        <v>824</v>
      </c>
      <c r="BK35" s="124">
        <f t="shared" si="46"/>
        <v>1672</v>
      </c>
      <c r="BL35" s="125"/>
      <c r="BM35" s="22">
        <f t="shared" si="47"/>
        <v>0.51914620203764528</v>
      </c>
      <c r="BN35" s="39">
        <f t="shared" si="48"/>
        <v>0.36900142944659997</v>
      </c>
      <c r="BO35" s="126">
        <f t="shared" si="49"/>
        <v>0.48664998978966717</v>
      </c>
      <c r="BP35" s="39">
        <f t="shared" si="50"/>
        <v>0.75512929622399083</v>
      </c>
      <c r="BQ35" s="127">
        <f t="shared" si="51"/>
        <v>0.32083840432724814</v>
      </c>
      <c r="BR35" s="127">
        <f t="shared" si="52"/>
        <v>7.05762313226342E-2</v>
      </c>
      <c r="BS35" s="39">
        <f t="shared" si="53"/>
        <v>4.6018954067515216E-2</v>
      </c>
      <c r="BT35" s="39">
        <f t="shared" si="54"/>
        <v>0.29839075454924802</v>
      </c>
      <c r="BU35" s="127">
        <f t="shared" si="55"/>
        <v>9.8650959771288543E-2</v>
      </c>
      <c r="BV35" s="127">
        <f t="shared" si="56"/>
        <v>0.16224857055340003</v>
      </c>
      <c r="BW35" s="125"/>
      <c r="BX35" s="22">
        <f t="shared" si="57"/>
        <v>0.48805544576048798</v>
      </c>
      <c r="BY35" s="39">
        <f t="shared" si="58"/>
        <v>0.36900142944659997</v>
      </c>
      <c r="BZ35" s="39">
        <f t="shared" si="59"/>
        <v>0.48664998978966717</v>
      </c>
      <c r="CA35" s="39">
        <f t="shared" si="60"/>
        <v>0.75512929622399083</v>
      </c>
      <c r="CB35" s="126">
        <f t="shared" si="61"/>
        <v>0.32083840432724814</v>
      </c>
      <c r="CC35" s="127">
        <f t="shared" si="62"/>
        <v>7.05762313226342E-2</v>
      </c>
      <c r="CD35" s="127">
        <f t="shared" si="63"/>
        <v>4.6018954067515216E-2</v>
      </c>
      <c r="CE35" s="39">
        <f t="shared" si="64"/>
        <v>0.29839075454924802</v>
      </c>
      <c r="CF35" s="127">
        <f t="shared" si="65"/>
        <v>9.8650959771288543E-2</v>
      </c>
      <c r="CG35" s="127">
        <f t="shared" si="66"/>
        <v>0.16224857055340003</v>
      </c>
      <c r="CH35" s="101"/>
      <c r="CI35" s="35">
        <v>1909</v>
      </c>
      <c r="CJ35" s="22">
        <v>0.45351062421994298</v>
      </c>
      <c r="CK35" s="22">
        <v>0.52915773974806435</v>
      </c>
      <c r="CL35" s="101"/>
      <c r="CT35" s="101"/>
      <c r="CU35" s="35">
        <v>1909</v>
      </c>
      <c r="CV35" s="39">
        <v>0.27409332648982754</v>
      </c>
      <c r="CW35" s="39">
        <v>0.61539426595318236</v>
      </c>
      <c r="CX35" s="39">
        <v>0.27071388310971767</v>
      </c>
      <c r="CY35" s="101"/>
      <c r="DG35" s="101"/>
      <c r="DH35" s="35">
        <v>1989</v>
      </c>
      <c r="DI35" s="258">
        <v>3.7</v>
      </c>
      <c r="DJ35" s="257">
        <v>21.4</v>
      </c>
      <c r="DK35" s="259">
        <v>0.98</v>
      </c>
      <c r="DL35" s="260">
        <v>1.32</v>
      </c>
      <c r="DM35" s="101"/>
    </row>
    <row r="36" spans="1:117" ht="14.25" x14ac:dyDescent="0.2">
      <c r="A36" s="101"/>
      <c r="B36" s="102">
        <v>1994</v>
      </c>
      <c r="C36" s="103">
        <v>28</v>
      </c>
      <c r="D36" s="104">
        <v>3200</v>
      </c>
      <c r="E36" s="105">
        <v>15752</v>
      </c>
      <c r="F36" s="106">
        <f t="shared" si="15"/>
        <v>15738.467909382642</v>
      </c>
      <c r="G36" s="132">
        <f t="shared" si="67"/>
        <v>0.99914092873175731</v>
      </c>
      <c r="H36" s="134">
        <f t="shared" si="69"/>
        <v>13.532090617358335</v>
      </c>
      <c r="I36" s="109">
        <f t="shared" si="17"/>
        <v>7.8171316565314133E-2</v>
      </c>
      <c r="J36" s="109">
        <f t="shared" si="18"/>
        <v>0.20798067880653159</v>
      </c>
      <c r="K36" s="110">
        <f t="shared" si="19"/>
        <v>0.2997868142335518</v>
      </c>
      <c r="L36" s="109">
        <f t="shared" si="20"/>
        <v>0.37585855096679865</v>
      </c>
      <c r="M36" s="109">
        <f t="shared" si="21"/>
        <v>0.3271694180143227</v>
      </c>
      <c r="N36" s="109">
        <f t="shared" si="22"/>
        <v>0.42431937315219559</v>
      </c>
      <c r="O36" s="111">
        <f t="shared" si="23"/>
        <v>0.52250029028573575</v>
      </c>
      <c r="P36" s="112">
        <f t="shared" si="24"/>
        <v>0.48595504951477814</v>
      </c>
      <c r="Q36" s="109">
        <f t="shared" si="25"/>
        <v>0.49521621426218843</v>
      </c>
      <c r="R36" s="109">
        <f t="shared" si="26"/>
        <v>0.76302054542331876</v>
      </c>
      <c r="S36" s="113">
        <f t="shared" si="27"/>
        <v>0.63569718731298619</v>
      </c>
      <c r="T36" s="109">
        <f t="shared" si="28"/>
        <v>8.4829443447037703E-2</v>
      </c>
      <c r="U36" s="114">
        <f t="shared" si="29"/>
        <v>7.0659143370094893E-2</v>
      </c>
      <c r="V36" s="110">
        <f t="shared" si="30"/>
        <v>4.6999230571941525E-2</v>
      </c>
      <c r="W36" s="115">
        <f t="shared" si="31"/>
        <v>0.1587847336584112</v>
      </c>
      <c r="X36" s="109">
        <f t="shared" si="32"/>
        <v>2.9131401213986493E-2</v>
      </c>
      <c r="Y36" s="116">
        <f t="shared" si="33"/>
        <v>0.12653936682117237</v>
      </c>
      <c r="Z36" s="117">
        <f t="shared" si="34"/>
        <v>1.0949286247921403E-2</v>
      </c>
      <c r="AA36" s="109">
        <f t="shared" si="35"/>
        <v>0.33870117227112317</v>
      </c>
      <c r="AB36" s="109">
        <f t="shared" si="36"/>
        <v>0.25662563050354792</v>
      </c>
      <c r="AC36" s="109">
        <f t="shared" si="37"/>
        <v>9.6454937622004605E-2</v>
      </c>
      <c r="AD36" s="116">
        <f t="shared" si="38"/>
        <v>0.33666752158673163</v>
      </c>
      <c r="AE36" s="117">
        <f t="shared" si="39"/>
        <v>0.26973863203526016</v>
      </c>
      <c r="AF36" s="118">
        <f t="shared" si="40"/>
        <v>8.9417832153788068E-2</v>
      </c>
      <c r="AG36" s="119">
        <v>14858</v>
      </c>
      <c r="AH36" s="119">
        <f t="shared" si="41"/>
        <v>61646</v>
      </c>
      <c r="AI36" s="120">
        <v>46788</v>
      </c>
      <c r="AJ36" s="121"/>
      <c r="AK36" s="119">
        <v>29743</v>
      </c>
      <c r="AL36" s="119">
        <v>5723</v>
      </c>
      <c r="AM36" s="119">
        <f t="shared" si="42"/>
        <v>9731</v>
      </c>
      <c r="AN36" s="119">
        <v>124483</v>
      </c>
      <c r="AO36" s="122">
        <v>110266</v>
      </c>
      <c r="AP36" s="119">
        <f t="shared" si="43"/>
        <v>12007</v>
      </c>
      <c r="AQ36" s="123">
        <v>20012</v>
      </c>
      <c r="AR36" s="119">
        <v>11131</v>
      </c>
      <c r="AS36" s="120">
        <v>2979</v>
      </c>
      <c r="AT36" s="120">
        <v>992</v>
      </c>
      <c r="AU36" s="123">
        <v>2442</v>
      </c>
      <c r="AV36" s="119">
        <v>3306</v>
      </c>
      <c r="AW36" s="120">
        <v>1162</v>
      </c>
      <c r="AX36" s="119">
        <v>19766</v>
      </c>
      <c r="AY36" s="119">
        <f t="shared" si="44"/>
        <v>1766</v>
      </c>
      <c r="AZ36" s="119">
        <v>876</v>
      </c>
      <c r="BA36" s="119">
        <v>1008</v>
      </c>
      <c r="BB36" s="124">
        <v>331</v>
      </c>
      <c r="BC36" s="120">
        <v>174</v>
      </c>
      <c r="BD36" s="119">
        <f t="shared" si="45"/>
        <v>3969</v>
      </c>
      <c r="BE36" s="119">
        <v>2258</v>
      </c>
      <c r="BF36" s="120">
        <v>273</v>
      </c>
      <c r="BG36" s="120">
        <v>1207</v>
      </c>
      <c r="BH36" s="119">
        <v>1032</v>
      </c>
      <c r="BI36" s="119">
        <v>2360</v>
      </c>
      <c r="BJ36" s="119">
        <v>702</v>
      </c>
      <c r="BK36" s="124">
        <f t="shared" si="46"/>
        <v>1363</v>
      </c>
      <c r="BL36" s="125"/>
      <c r="BM36" s="22">
        <f t="shared" si="47"/>
        <v>0.52250029028573575</v>
      </c>
      <c r="BN36" s="39">
        <f t="shared" si="48"/>
        <v>0.37585855096679865</v>
      </c>
      <c r="BO36" s="126">
        <f t="shared" si="49"/>
        <v>0.49521621426218843</v>
      </c>
      <c r="BP36" s="39">
        <f t="shared" si="50"/>
        <v>0.76302054542331876</v>
      </c>
      <c r="BQ36" s="127">
        <f t="shared" si="51"/>
        <v>0.3271694180143227</v>
      </c>
      <c r="BR36" s="127">
        <f t="shared" si="52"/>
        <v>7.0659143370094893E-2</v>
      </c>
      <c r="BS36" s="39">
        <f t="shared" si="53"/>
        <v>4.6999230571941525E-2</v>
      </c>
      <c r="BT36" s="39">
        <f t="shared" si="54"/>
        <v>0.2997868142335518</v>
      </c>
      <c r="BU36" s="127">
        <f t="shared" si="55"/>
        <v>9.6454937622004605E-2</v>
      </c>
      <c r="BV36" s="127">
        <f t="shared" si="56"/>
        <v>0.1587847336584112</v>
      </c>
      <c r="BW36" s="125"/>
      <c r="BX36" s="22">
        <f t="shared" si="57"/>
        <v>0.48595504951477814</v>
      </c>
      <c r="BY36" s="39">
        <f t="shared" si="58"/>
        <v>0.37585855096679865</v>
      </c>
      <c r="BZ36" s="39">
        <f t="shared" si="59"/>
        <v>0.49521621426218843</v>
      </c>
      <c r="CA36" s="39">
        <f t="shared" si="60"/>
        <v>0.76302054542331876</v>
      </c>
      <c r="CB36" s="126">
        <f t="shared" si="61"/>
        <v>0.3271694180143227</v>
      </c>
      <c r="CC36" s="127">
        <f t="shared" si="62"/>
        <v>7.0659143370094893E-2</v>
      </c>
      <c r="CD36" s="127">
        <f t="shared" si="63"/>
        <v>4.6999230571941525E-2</v>
      </c>
      <c r="CE36" s="39">
        <f t="shared" si="64"/>
        <v>0.2997868142335518</v>
      </c>
      <c r="CF36" s="127">
        <f t="shared" si="65"/>
        <v>9.6454937622004605E-2</v>
      </c>
      <c r="CG36" s="127">
        <f t="shared" si="66"/>
        <v>0.1587847336584112</v>
      </c>
      <c r="CH36" s="101"/>
      <c r="CI36" s="35">
        <v>1910</v>
      </c>
      <c r="CJ36" s="22">
        <v>0.46281718913132708</v>
      </c>
      <c r="CK36" s="22">
        <v>0.52332978515818329</v>
      </c>
      <c r="CL36" s="101"/>
      <c r="CT36" s="101"/>
      <c r="CU36" s="35">
        <v>1910</v>
      </c>
      <c r="CV36" s="39">
        <v>0.28485901892622634</v>
      </c>
      <c r="CW36" s="39">
        <v>0.64108195728222317</v>
      </c>
      <c r="CX36" s="39">
        <v>0.27655864081092119</v>
      </c>
      <c r="CY36" s="101"/>
      <c r="DG36" s="101"/>
      <c r="DH36" s="35">
        <v>1988</v>
      </c>
      <c r="DI36" s="258">
        <v>3.72</v>
      </c>
      <c r="DJ36" s="257">
        <v>21.4</v>
      </c>
      <c r="DK36" s="259">
        <v>0.98</v>
      </c>
      <c r="DL36" s="260">
        <v>1.31</v>
      </c>
      <c r="DM36" s="101"/>
    </row>
    <row r="37" spans="1:117" ht="14.25" x14ac:dyDescent="0.2">
      <c r="A37" s="101"/>
      <c r="B37" s="102">
        <v>1993</v>
      </c>
      <c r="C37" s="103">
        <v>28</v>
      </c>
      <c r="D37" s="104">
        <v>4538</v>
      </c>
      <c r="E37" s="105">
        <v>20864</v>
      </c>
      <c r="F37" s="106">
        <f t="shared" si="15"/>
        <v>20749.259958007257</v>
      </c>
      <c r="G37" s="132">
        <f t="shared" si="67"/>
        <v>0.99450057314068518</v>
      </c>
      <c r="H37" s="106">
        <f t="shared" si="69"/>
        <v>114.7400419927435</v>
      </c>
      <c r="I37" s="109">
        <f t="shared" si="17"/>
        <v>7.1142961893632131E-2</v>
      </c>
      <c r="J37" s="109">
        <f t="shared" si="18"/>
        <v>0.19868174764426383</v>
      </c>
      <c r="K37" s="110">
        <f t="shared" si="19"/>
        <v>0.29391283657849865</v>
      </c>
      <c r="L37" s="109">
        <f t="shared" si="20"/>
        <v>0.35807497536720057</v>
      </c>
      <c r="M37" s="109">
        <f t="shared" si="21"/>
        <v>0.30225369937694702</v>
      </c>
      <c r="N37" s="109">
        <f t="shared" si="22"/>
        <v>0.40328397690248075</v>
      </c>
      <c r="O37" s="111">
        <f t="shared" si="23"/>
        <v>0.51131574761464249</v>
      </c>
      <c r="P37" s="112">
        <f t="shared" si="24"/>
        <v>0.4929590308351024</v>
      </c>
      <c r="Q37" s="109">
        <f t="shared" si="25"/>
        <v>0.47033179807978737</v>
      </c>
      <c r="R37" s="109">
        <f t="shared" si="26"/>
        <v>0.73557332185283819</v>
      </c>
      <c r="S37" s="113">
        <f t="shared" si="27"/>
        <v>0.65733437854960242</v>
      </c>
      <c r="T37" s="109">
        <f t="shared" si="28"/>
        <v>8.9893931879629477E-2</v>
      </c>
      <c r="U37" s="114">
        <f t="shared" si="29"/>
        <v>6.4472779048746542E-2</v>
      </c>
      <c r="V37" s="110">
        <f t="shared" si="30"/>
        <v>5.185019277840882E-2</v>
      </c>
      <c r="W37" s="115">
        <f t="shared" si="31"/>
        <v>0.15071836117412524</v>
      </c>
      <c r="X37" s="109">
        <f t="shared" si="32"/>
        <v>3.1116514950325563E-2</v>
      </c>
      <c r="Y37" s="116">
        <f t="shared" si="33"/>
        <v>0.11952063426594257</v>
      </c>
      <c r="Z37" s="117">
        <f t="shared" si="34"/>
        <v>1.1142045324350954E-2</v>
      </c>
      <c r="AA37" s="109">
        <f t="shared" si="35"/>
        <v>0.3322893449503575</v>
      </c>
      <c r="AB37" s="109">
        <f t="shared" si="36"/>
        <v>0.26093077575311563</v>
      </c>
      <c r="AC37" s="109">
        <f t="shared" si="37"/>
        <v>9.3432781100341422E-2</v>
      </c>
      <c r="AD37" s="116">
        <f t="shared" si="38"/>
        <v>0.33378661589901931</v>
      </c>
      <c r="AE37" s="117">
        <f t="shared" si="39"/>
        <v>0.26509242233620439</v>
      </c>
      <c r="AF37" s="118">
        <f t="shared" si="40"/>
        <v>8.6558511491487369E-2</v>
      </c>
      <c r="AG37" s="119">
        <v>19596</v>
      </c>
      <c r="AH37" s="119">
        <f t="shared" si="41"/>
        <v>82103</v>
      </c>
      <c r="AI37" s="120">
        <v>62507</v>
      </c>
      <c r="AJ37" s="121"/>
      <c r="AK37" s="119">
        <v>41088</v>
      </c>
      <c r="AL37" s="119">
        <v>7449</v>
      </c>
      <c r="AM37" s="119">
        <f t="shared" si="42"/>
        <v>12419</v>
      </c>
      <c r="AN37" s="119">
        <v>174564</v>
      </c>
      <c r="AO37" s="122">
        <v>154995</v>
      </c>
      <c r="AP37" s="119">
        <f t="shared" si="43"/>
        <v>16310</v>
      </c>
      <c r="AQ37" s="123">
        <v>28669</v>
      </c>
      <c r="AR37" s="119">
        <v>15110</v>
      </c>
      <c r="AS37" s="120">
        <v>4237</v>
      </c>
      <c r="AT37" s="120">
        <v>1430</v>
      </c>
      <c r="AU37" s="123">
        <v>3431</v>
      </c>
      <c r="AV37" s="119">
        <v>4030</v>
      </c>
      <c r="AW37" s="120">
        <v>1473</v>
      </c>
      <c r="AX37" s="119">
        <v>26310</v>
      </c>
      <c r="AY37" s="119">
        <f t="shared" si="44"/>
        <v>2123</v>
      </c>
      <c r="AZ37" s="119">
        <v>1200</v>
      </c>
      <c r="BA37" s="119">
        <v>1477</v>
      </c>
      <c r="BB37" s="124">
        <v>285</v>
      </c>
      <c r="BC37" s="120">
        <v>298</v>
      </c>
      <c r="BD37" s="119">
        <f t="shared" si="45"/>
        <v>5619</v>
      </c>
      <c r="BE37" s="119">
        <v>3263</v>
      </c>
      <c r="BF37" s="120">
        <v>365</v>
      </c>
      <c r="BG37" s="120">
        <v>1811</v>
      </c>
      <c r="BH37" s="119">
        <v>1660</v>
      </c>
      <c r="BI37" s="119">
        <v>3483</v>
      </c>
      <c r="BJ37" s="119">
        <v>940</v>
      </c>
      <c r="BK37" s="124">
        <f t="shared" si="46"/>
        <v>1945</v>
      </c>
      <c r="BL37" s="125"/>
      <c r="BM37" s="22">
        <f t="shared" si="47"/>
        <v>0.51131574761464249</v>
      </c>
      <c r="BN37" s="39">
        <f t="shared" si="48"/>
        <v>0.35807497536720057</v>
      </c>
      <c r="BO37" s="126">
        <f t="shared" si="49"/>
        <v>0.47033179807978737</v>
      </c>
      <c r="BP37" s="39">
        <f t="shared" si="50"/>
        <v>0.73557332185283819</v>
      </c>
      <c r="BQ37" s="127">
        <f t="shared" si="51"/>
        <v>0.30225369937694702</v>
      </c>
      <c r="BR37" s="127">
        <f t="shared" si="52"/>
        <v>6.4472779048746542E-2</v>
      </c>
      <c r="BS37" s="39">
        <f t="shared" si="53"/>
        <v>5.185019277840882E-2</v>
      </c>
      <c r="BT37" s="39">
        <f t="shared" si="54"/>
        <v>0.29391283657849865</v>
      </c>
      <c r="BU37" s="127">
        <f t="shared" si="55"/>
        <v>9.3432781100341422E-2</v>
      </c>
      <c r="BV37" s="127">
        <f t="shared" si="56"/>
        <v>0.15071836117412524</v>
      </c>
      <c r="BW37" s="125"/>
      <c r="BX37" s="22">
        <f t="shared" si="57"/>
        <v>0.4929590308351024</v>
      </c>
      <c r="BY37" s="39">
        <f t="shared" si="58"/>
        <v>0.35807497536720057</v>
      </c>
      <c r="BZ37" s="39">
        <f t="shared" si="59"/>
        <v>0.47033179807978737</v>
      </c>
      <c r="CA37" s="39">
        <f t="shared" si="60"/>
        <v>0.73557332185283819</v>
      </c>
      <c r="CB37" s="126">
        <f t="shared" si="61"/>
        <v>0.30225369937694702</v>
      </c>
      <c r="CC37" s="127">
        <f t="shared" si="62"/>
        <v>6.4472779048746542E-2</v>
      </c>
      <c r="CD37" s="127">
        <f t="shared" si="63"/>
        <v>5.185019277840882E-2</v>
      </c>
      <c r="CE37" s="39">
        <f t="shared" si="64"/>
        <v>0.29391283657849865</v>
      </c>
      <c r="CF37" s="127">
        <f t="shared" si="65"/>
        <v>9.3432781100341422E-2</v>
      </c>
      <c r="CG37" s="127">
        <f t="shared" si="66"/>
        <v>0.15071836117412524</v>
      </c>
      <c r="CH37" s="101"/>
      <c r="CI37" s="35">
        <v>1911</v>
      </c>
      <c r="CJ37" s="22">
        <v>0.4811731889482303</v>
      </c>
      <c r="CK37" s="22">
        <v>0.51183489586192776</v>
      </c>
      <c r="CL37" s="101"/>
      <c r="CT37" s="101"/>
      <c r="CU37" s="35">
        <v>1911</v>
      </c>
      <c r="CV37" s="39">
        <v>0.31164903269624644</v>
      </c>
      <c r="CW37" s="39">
        <v>0.69077581107722197</v>
      </c>
      <c r="CX37" s="39">
        <v>0.29476132552244499</v>
      </c>
      <c r="CY37" s="101"/>
      <c r="DG37" s="101"/>
      <c r="DH37" s="35">
        <v>1987</v>
      </c>
      <c r="DI37" s="258">
        <v>4.28</v>
      </c>
      <c r="DJ37" s="257">
        <v>21</v>
      </c>
      <c r="DK37" s="259">
        <v>0.98</v>
      </c>
      <c r="DL37" s="260">
        <v>1.39</v>
      </c>
      <c r="DM37" s="101"/>
    </row>
    <row r="38" spans="1:117" ht="14.25" x14ac:dyDescent="0.2">
      <c r="A38" s="101"/>
      <c r="B38" s="102">
        <v>1992</v>
      </c>
      <c r="C38" s="103">
        <v>26</v>
      </c>
      <c r="D38" s="104">
        <v>4212</v>
      </c>
      <c r="E38" s="105">
        <v>17341</v>
      </c>
      <c r="F38" s="106">
        <f t="shared" si="15"/>
        <v>17649.644016829207</v>
      </c>
      <c r="G38" s="133">
        <f t="shared" si="67"/>
        <v>1.0177985131670149</v>
      </c>
      <c r="H38" s="106">
        <f t="shared" si="68"/>
        <v>308.64401682920652</v>
      </c>
      <c r="I38" s="109">
        <f t="shared" si="17"/>
        <v>6.5065869382416139E-2</v>
      </c>
      <c r="J38" s="109">
        <f t="shared" si="18"/>
        <v>0.1937637958858118</v>
      </c>
      <c r="K38" s="110">
        <f t="shared" si="19"/>
        <v>0.28488347376565515</v>
      </c>
      <c r="L38" s="109">
        <f t="shared" si="20"/>
        <v>0.33579993148338472</v>
      </c>
      <c r="M38" s="109">
        <f t="shared" si="21"/>
        <v>0.28584719789842383</v>
      </c>
      <c r="N38" s="109">
        <f t="shared" si="22"/>
        <v>0.37727702158927884</v>
      </c>
      <c r="O38" s="111">
        <f t="shared" si="23"/>
        <v>0.49821847687464238</v>
      </c>
      <c r="P38" s="112">
        <f t="shared" si="24"/>
        <v>0.50116080021520182</v>
      </c>
      <c r="Q38" s="109">
        <f t="shared" si="25"/>
        <v>0.43721697966302281</v>
      </c>
      <c r="R38" s="109">
        <f t="shared" si="26"/>
        <v>0.69962941471239426</v>
      </c>
      <c r="S38" s="113">
        <f t="shared" si="27"/>
        <v>0.67785795106750013</v>
      </c>
      <c r="T38" s="109">
        <f t="shared" si="28"/>
        <v>9.0296970933575707E-2</v>
      </c>
      <c r="U38" s="114">
        <f t="shared" si="29"/>
        <v>5.6352135927732742E-2</v>
      </c>
      <c r="V38" s="110">
        <f t="shared" si="30"/>
        <v>5.4886757804529687E-2</v>
      </c>
      <c r="W38" s="115">
        <f t="shared" si="31"/>
        <v>0.14661309913108475</v>
      </c>
      <c r="X38" s="109">
        <f t="shared" si="32"/>
        <v>3.4056129546845726E-2</v>
      </c>
      <c r="Y38" s="116">
        <f t="shared" si="33"/>
        <v>0.10801332959606341</v>
      </c>
      <c r="Z38" s="117">
        <f t="shared" si="34"/>
        <v>1.1436045968420069E-2</v>
      </c>
      <c r="AA38" s="109">
        <f t="shared" si="35"/>
        <v>0.32235239312311537</v>
      </c>
      <c r="AB38" s="109">
        <f t="shared" si="36"/>
        <v>0.27196676003042053</v>
      </c>
      <c r="AC38" s="109">
        <f t="shared" si="37"/>
        <v>9.1326419383973345E-2</v>
      </c>
      <c r="AD38" s="116">
        <f t="shared" si="38"/>
        <v>0.32165977258815454</v>
      </c>
      <c r="AE38" s="117">
        <f t="shared" si="39"/>
        <v>0.2557402288393576</v>
      </c>
      <c r="AF38" s="118">
        <f t="shared" si="40"/>
        <v>8.522221184091687E-2</v>
      </c>
      <c r="AG38" s="119">
        <v>16282</v>
      </c>
      <c r="AH38" s="119">
        <f t="shared" si="41"/>
        <v>70193</v>
      </c>
      <c r="AI38" s="120">
        <v>53911</v>
      </c>
      <c r="AJ38" s="121"/>
      <c r="AK38" s="119">
        <v>36544</v>
      </c>
      <c r="AL38" s="119">
        <v>6563</v>
      </c>
      <c r="AM38" s="119">
        <f t="shared" si="42"/>
        <v>10446</v>
      </c>
      <c r="AN38" s="119">
        <v>160545</v>
      </c>
      <c r="AO38" s="122">
        <v>142895</v>
      </c>
      <c r="AP38" s="119">
        <f t="shared" si="43"/>
        <v>14662</v>
      </c>
      <c r="AQ38" s="123">
        <v>26098</v>
      </c>
      <c r="AR38" s="119">
        <v>13682</v>
      </c>
      <c r="AS38" s="120">
        <v>3822</v>
      </c>
      <c r="AT38" s="120">
        <v>1294</v>
      </c>
      <c r="AU38" s="123">
        <v>3109</v>
      </c>
      <c r="AV38" s="119">
        <v>3038</v>
      </c>
      <c r="AW38" s="120">
        <v>1296</v>
      </c>
      <c r="AX38" s="119">
        <v>23538</v>
      </c>
      <c r="AY38" s="119">
        <f t="shared" si="44"/>
        <v>1827</v>
      </c>
      <c r="AZ38" s="119">
        <v>980</v>
      </c>
      <c r="BA38" s="119">
        <v>1315</v>
      </c>
      <c r="BB38" s="124">
        <v>235</v>
      </c>
      <c r="BC38" s="120">
        <v>219</v>
      </c>
      <c r="BD38" s="119">
        <f t="shared" si="45"/>
        <v>4868</v>
      </c>
      <c r="BE38" s="119">
        <v>3264</v>
      </c>
      <c r="BF38" s="120">
        <v>296</v>
      </c>
      <c r="BG38" s="120">
        <v>1665</v>
      </c>
      <c r="BH38" s="119">
        <v>1601</v>
      </c>
      <c r="BI38" s="119">
        <v>3057</v>
      </c>
      <c r="BJ38" s="119">
        <v>845</v>
      </c>
      <c r="BK38" s="124">
        <f t="shared" si="46"/>
        <v>1836</v>
      </c>
      <c r="BL38" s="125"/>
      <c r="BM38" s="22">
        <f t="shared" si="47"/>
        <v>0.49821847687464238</v>
      </c>
      <c r="BN38" s="39">
        <f t="shared" si="48"/>
        <v>0.33579993148338472</v>
      </c>
      <c r="BO38" s="126">
        <f t="shared" si="49"/>
        <v>0.43721697966302281</v>
      </c>
      <c r="BP38" s="39">
        <f t="shared" si="50"/>
        <v>0.69962941471239426</v>
      </c>
      <c r="BQ38" s="127">
        <f t="shared" si="51"/>
        <v>0.28584719789842383</v>
      </c>
      <c r="BR38" s="127">
        <f t="shared" si="52"/>
        <v>5.6352135927732742E-2</v>
      </c>
      <c r="BS38" s="39">
        <f t="shared" si="53"/>
        <v>5.4886757804529687E-2</v>
      </c>
      <c r="BT38" s="39">
        <f t="shared" si="54"/>
        <v>0.28488347376565515</v>
      </c>
      <c r="BU38" s="127">
        <f t="shared" si="55"/>
        <v>9.1326419383973345E-2</v>
      </c>
      <c r="BV38" s="127">
        <f t="shared" si="56"/>
        <v>0.14661309913108475</v>
      </c>
      <c r="BW38" s="125"/>
      <c r="BX38" s="22">
        <f t="shared" si="57"/>
        <v>0.50116080021520182</v>
      </c>
      <c r="BY38" s="39">
        <f t="shared" si="58"/>
        <v>0.33579993148338472</v>
      </c>
      <c r="BZ38" s="39">
        <f t="shared" si="59"/>
        <v>0.43721697966302281</v>
      </c>
      <c r="CA38" s="39">
        <f t="shared" si="60"/>
        <v>0.69962941471239426</v>
      </c>
      <c r="CB38" s="126">
        <f t="shared" si="61"/>
        <v>0.28584719789842383</v>
      </c>
      <c r="CC38" s="127">
        <f t="shared" si="62"/>
        <v>5.6352135927732742E-2</v>
      </c>
      <c r="CD38" s="127">
        <f t="shared" si="63"/>
        <v>5.4886757804529687E-2</v>
      </c>
      <c r="CE38" s="39">
        <f t="shared" si="64"/>
        <v>0.28488347376565515</v>
      </c>
      <c r="CF38" s="127">
        <f t="shared" si="65"/>
        <v>9.1326419383973345E-2</v>
      </c>
      <c r="CG38" s="127">
        <f t="shared" si="66"/>
        <v>0.14661309913108475</v>
      </c>
      <c r="CH38" s="101"/>
      <c r="CI38" s="35">
        <v>1912</v>
      </c>
      <c r="CJ38" s="22">
        <v>0.4825482044756681</v>
      </c>
      <c r="CK38" s="22">
        <v>0.51097383400606655</v>
      </c>
      <c r="CL38" s="101"/>
      <c r="CT38" s="101"/>
      <c r="CU38" s="35">
        <v>1912</v>
      </c>
      <c r="CV38" s="39">
        <v>0.3148996276163164</v>
      </c>
      <c r="CW38" s="39">
        <v>0.69244423724327531</v>
      </c>
      <c r="CX38" s="39">
        <v>0.29714942366411601</v>
      </c>
      <c r="CY38" s="101"/>
      <c r="DG38" s="101"/>
      <c r="DH38" s="35">
        <v>1986</v>
      </c>
      <c r="DI38" s="258">
        <v>3.96</v>
      </c>
      <c r="DJ38" s="257">
        <v>21.1</v>
      </c>
      <c r="DK38" s="259">
        <v>0.98</v>
      </c>
      <c r="DL38" s="260">
        <v>1.36</v>
      </c>
      <c r="DM38" s="101"/>
    </row>
    <row r="39" spans="1:117" ht="14.25" x14ac:dyDescent="0.2">
      <c r="A39" s="101"/>
      <c r="B39" s="102">
        <v>1991</v>
      </c>
      <c r="C39" s="103">
        <v>26</v>
      </c>
      <c r="D39" s="104">
        <v>4208</v>
      </c>
      <c r="E39" s="105">
        <v>18127</v>
      </c>
      <c r="F39" s="106">
        <f t="shared" si="15"/>
        <v>18039.093677932589</v>
      </c>
      <c r="G39" s="132">
        <f t="shared" si="67"/>
        <v>0.99515053113767249</v>
      </c>
      <c r="H39" s="106">
        <f>E39-F39</f>
        <v>87.906322067410656</v>
      </c>
      <c r="I39" s="109">
        <f t="shared" si="17"/>
        <v>6.7037437945578746E-2</v>
      </c>
      <c r="J39" s="109">
        <f t="shared" si="18"/>
        <v>0.1959486489435211</v>
      </c>
      <c r="K39" s="110">
        <f t="shared" si="19"/>
        <v>0.28490089656830753</v>
      </c>
      <c r="L39" s="109">
        <f t="shared" si="20"/>
        <v>0.34211737772635087</v>
      </c>
      <c r="M39" s="109">
        <f t="shared" si="21"/>
        <v>0.29476448383390774</v>
      </c>
      <c r="N39" s="109">
        <f t="shared" si="22"/>
        <v>0.38465950422472162</v>
      </c>
      <c r="O39" s="111">
        <f t="shared" si="23"/>
        <v>0.50224107079860558</v>
      </c>
      <c r="P39" s="112">
        <f t="shared" si="24"/>
        <v>0.49864177252393077</v>
      </c>
      <c r="Q39" s="109">
        <f t="shared" si="25"/>
        <v>0.44817289388227388</v>
      </c>
      <c r="R39" s="109">
        <f t="shared" si="26"/>
        <v>0.70800997498006712</v>
      </c>
      <c r="S39" s="113">
        <f t="shared" si="27"/>
        <v>0.66476342873768046</v>
      </c>
      <c r="T39" s="109">
        <f t="shared" si="28"/>
        <v>9.3301087391351789E-2</v>
      </c>
      <c r="U39" s="114">
        <f t="shared" si="29"/>
        <v>6.1515801723824419E-2</v>
      </c>
      <c r="V39" s="110">
        <f t="shared" si="30"/>
        <v>5.224206277048405E-2</v>
      </c>
      <c r="W39" s="115">
        <f t="shared" si="31"/>
        <v>0.15173005860176925</v>
      </c>
      <c r="X39" s="109">
        <f t="shared" si="32"/>
        <v>3.2348983525475508E-2</v>
      </c>
      <c r="Y39" s="116">
        <f t="shared" si="33"/>
        <v>0.11276796934293855</v>
      </c>
      <c r="Z39" s="117">
        <f t="shared" si="34"/>
        <v>1.1067149415848606E-2</v>
      </c>
      <c r="AA39" s="109">
        <f t="shared" si="35"/>
        <v>0.32335047075534551</v>
      </c>
      <c r="AB39" s="109">
        <f t="shared" si="36"/>
        <v>0.27073862603193077</v>
      </c>
      <c r="AC39" s="109">
        <f t="shared" si="37"/>
        <v>9.2624388787279313E-2</v>
      </c>
      <c r="AD39" s="116">
        <f t="shared" si="38"/>
        <v>0.32961777648470741</v>
      </c>
      <c r="AE39" s="117">
        <f t="shared" si="39"/>
        <v>0.25570757092496221</v>
      </c>
      <c r="AF39" s="118">
        <f t="shared" si="40"/>
        <v>8.6994388662859412E-2</v>
      </c>
      <c r="AG39" s="119">
        <v>17048</v>
      </c>
      <c r="AH39" s="119">
        <f t="shared" si="41"/>
        <v>72042</v>
      </c>
      <c r="AI39" s="120">
        <v>54994</v>
      </c>
      <c r="AJ39" s="121"/>
      <c r="AK39" s="119">
        <v>36558</v>
      </c>
      <c r="AL39" s="119">
        <v>6499</v>
      </c>
      <c r="AM39" s="119">
        <f t="shared" si="42"/>
        <v>10776</v>
      </c>
      <c r="AN39" s="119">
        <v>160746</v>
      </c>
      <c r="AO39" s="122">
        <v>142968</v>
      </c>
      <c r="AP39" s="119">
        <f t="shared" si="43"/>
        <v>14889</v>
      </c>
      <c r="AQ39" s="123">
        <v>25782</v>
      </c>
      <c r="AR39" s="119">
        <v>13984</v>
      </c>
      <c r="AS39" s="120">
        <v>3741</v>
      </c>
      <c r="AT39" s="120">
        <v>1249</v>
      </c>
      <c r="AU39" s="123">
        <v>3021</v>
      </c>
      <c r="AV39" s="119">
        <v>3383</v>
      </c>
      <c r="AW39" s="120">
        <v>1391</v>
      </c>
      <c r="AX39" s="119">
        <v>24390</v>
      </c>
      <c r="AY39" s="119">
        <f t="shared" si="44"/>
        <v>1971</v>
      </c>
      <c r="AZ39" s="119">
        <v>905</v>
      </c>
      <c r="BA39" s="119">
        <v>1228</v>
      </c>
      <c r="BB39" s="124">
        <v>212</v>
      </c>
      <c r="BC39" s="120">
        <v>241</v>
      </c>
      <c r="BD39" s="119">
        <f t="shared" si="45"/>
        <v>5131</v>
      </c>
      <c r="BE39" s="119">
        <v>3120</v>
      </c>
      <c r="BF39" s="120">
        <v>368</v>
      </c>
      <c r="BG39" s="120">
        <v>1624</v>
      </c>
      <c r="BH39" s="119">
        <v>1567</v>
      </c>
      <c r="BI39" s="119">
        <v>3131</v>
      </c>
      <c r="BJ39" s="119">
        <v>894</v>
      </c>
      <c r="BK39" s="124">
        <f t="shared" si="46"/>
        <v>1779</v>
      </c>
      <c r="BL39" s="125"/>
      <c r="BM39" s="22">
        <f t="shared" si="47"/>
        <v>0.50224107079860558</v>
      </c>
      <c r="BN39" s="39">
        <f t="shared" si="48"/>
        <v>0.34211737772635087</v>
      </c>
      <c r="BO39" s="126">
        <f t="shared" si="49"/>
        <v>0.44817289388227388</v>
      </c>
      <c r="BP39" s="39">
        <f t="shared" si="50"/>
        <v>0.70800997498006712</v>
      </c>
      <c r="BQ39" s="127">
        <f t="shared" si="51"/>
        <v>0.29476448383390774</v>
      </c>
      <c r="BR39" s="127">
        <f t="shared" si="52"/>
        <v>6.1515801723824419E-2</v>
      </c>
      <c r="BS39" s="39">
        <f t="shared" si="53"/>
        <v>5.224206277048405E-2</v>
      </c>
      <c r="BT39" s="39">
        <f t="shared" si="54"/>
        <v>0.28490089656830753</v>
      </c>
      <c r="BU39" s="127">
        <f t="shared" si="55"/>
        <v>9.2624388787279313E-2</v>
      </c>
      <c r="BV39" s="127">
        <f t="shared" si="56"/>
        <v>0.15173005860176925</v>
      </c>
      <c r="BW39" s="125"/>
      <c r="BX39" s="22">
        <f t="shared" si="57"/>
        <v>0.49864177252393077</v>
      </c>
      <c r="BY39" s="39">
        <f t="shared" si="58"/>
        <v>0.34211737772635087</v>
      </c>
      <c r="BZ39" s="39">
        <f t="shared" si="59"/>
        <v>0.44817289388227388</v>
      </c>
      <c r="CA39" s="39">
        <f t="shared" si="60"/>
        <v>0.70800997498006712</v>
      </c>
      <c r="CB39" s="126">
        <f t="shared" si="61"/>
        <v>0.29476448383390774</v>
      </c>
      <c r="CC39" s="127">
        <f t="shared" si="62"/>
        <v>6.1515801723824419E-2</v>
      </c>
      <c r="CD39" s="127">
        <f t="shared" si="63"/>
        <v>5.224206277048405E-2</v>
      </c>
      <c r="CE39" s="39">
        <f t="shared" si="64"/>
        <v>0.28490089656830753</v>
      </c>
      <c r="CF39" s="127">
        <f t="shared" si="65"/>
        <v>9.2624388787279313E-2</v>
      </c>
      <c r="CG39" s="127">
        <f t="shared" si="66"/>
        <v>0.15173005860176925</v>
      </c>
      <c r="CH39" s="101"/>
      <c r="CI39" s="35">
        <v>1913</v>
      </c>
      <c r="CJ39" s="22">
        <v>0.47575720815414813</v>
      </c>
      <c r="CK39" s="22">
        <v>0.51522648990636066</v>
      </c>
      <c r="CL39" s="101"/>
      <c r="CT39" s="101"/>
      <c r="CU39" s="35">
        <v>1913</v>
      </c>
      <c r="CV39" s="39">
        <v>0.3046682245530134</v>
      </c>
      <c r="CW39" s="39">
        <v>0.66790730380074281</v>
      </c>
      <c r="CX39" s="39">
        <v>0.28505751960362541</v>
      </c>
      <c r="CY39" s="101"/>
      <c r="DG39" s="101"/>
      <c r="DH39" s="35">
        <v>1985</v>
      </c>
      <c r="DI39" s="258">
        <v>3.89</v>
      </c>
      <c r="DJ39" s="257">
        <v>21.6</v>
      </c>
      <c r="DK39" s="259">
        <v>0.98</v>
      </c>
      <c r="DL39" s="260">
        <v>1.34</v>
      </c>
      <c r="DM39" s="101"/>
    </row>
    <row r="40" spans="1:117" ht="14.25" x14ac:dyDescent="0.2">
      <c r="A40" s="101"/>
      <c r="B40" s="102">
        <v>1990</v>
      </c>
      <c r="C40" s="103">
        <v>26</v>
      </c>
      <c r="D40" s="104">
        <v>4210</v>
      </c>
      <c r="E40" s="105">
        <v>17919</v>
      </c>
      <c r="F40" s="106">
        <f t="shared" si="15"/>
        <v>18142.219327405623</v>
      </c>
      <c r="G40" s="132">
        <f t="shared" si="67"/>
        <v>1.0124571308335075</v>
      </c>
      <c r="H40" s="106">
        <f t="shared" si="68"/>
        <v>223.21932740562261</v>
      </c>
      <c r="I40" s="109">
        <f t="shared" si="17"/>
        <v>6.6793083659771949E-2</v>
      </c>
      <c r="J40" s="109">
        <f t="shared" si="18"/>
        <v>0.19460599011340507</v>
      </c>
      <c r="K40" s="110">
        <f t="shared" si="19"/>
        <v>0.28667026074157748</v>
      </c>
      <c r="L40" s="109">
        <f t="shared" si="20"/>
        <v>0.34322213628084536</v>
      </c>
      <c r="M40" s="109">
        <f t="shared" si="21"/>
        <v>0.29084390363147461</v>
      </c>
      <c r="N40" s="109">
        <f t="shared" si="22"/>
        <v>0.38540849490081813</v>
      </c>
      <c r="O40" s="111">
        <f t="shared" si="23"/>
        <v>0.50247381944164704</v>
      </c>
      <c r="P40" s="112">
        <f t="shared" si="24"/>
        <v>0.49849602073093108</v>
      </c>
      <c r="Q40" s="109">
        <f t="shared" si="25"/>
        <v>0.44804012076149602</v>
      </c>
      <c r="R40" s="109">
        <f t="shared" si="26"/>
        <v>0.71002327863795134</v>
      </c>
      <c r="S40" s="113">
        <f t="shared" si="27"/>
        <v>0.66910802558883398</v>
      </c>
      <c r="T40" s="109">
        <f t="shared" si="28"/>
        <v>9.4685955219540568E-2</v>
      </c>
      <c r="U40" s="114">
        <f t="shared" si="29"/>
        <v>6.0282785693515556E-2</v>
      </c>
      <c r="V40" s="110">
        <f t="shared" si="30"/>
        <v>5.1250363477755162E-2</v>
      </c>
      <c r="W40" s="115">
        <f t="shared" si="31"/>
        <v>0.14878739489508222</v>
      </c>
      <c r="X40" s="109">
        <f t="shared" si="32"/>
        <v>3.5693515556847924E-2</v>
      </c>
      <c r="Y40" s="116">
        <f t="shared" si="33"/>
        <v>0.11177299832830161</v>
      </c>
      <c r="Z40" s="117">
        <f t="shared" si="34"/>
        <v>1.225080466079493E-2</v>
      </c>
      <c r="AA40" s="109">
        <f t="shared" si="35"/>
        <v>0.32461478373713321</v>
      </c>
      <c r="AB40" s="109">
        <f t="shared" si="36"/>
        <v>0.26739241058447222</v>
      </c>
      <c r="AC40" s="109">
        <f t="shared" si="37"/>
        <v>9.177499438608748E-2</v>
      </c>
      <c r="AD40" s="116">
        <f t="shared" si="38"/>
        <v>0.32565789473684209</v>
      </c>
      <c r="AE40" s="117">
        <f t="shared" si="39"/>
        <v>0.25787991706825059</v>
      </c>
      <c r="AF40" s="118">
        <f t="shared" si="40"/>
        <v>8.6404351405973204E-2</v>
      </c>
      <c r="AG40" s="119">
        <v>16804</v>
      </c>
      <c r="AH40" s="119">
        <f t="shared" si="41"/>
        <v>71828</v>
      </c>
      <c r="AI40" s="120">
        <v>55024</v>
      </c>
      <c r="AJ40" s="121"/>
      <c r="AK40" s="119">
        <v>36817</v>
      </c>
      <c r="AL40" s="119">
        <v>6526</v>
      </c>
      <c r="AM40" s="119">
        <f t="shared" si="42"/>
        <v>10708</v>
      </c>
      <c r="AN40" s="119">
        <v>160316</v>
      </c>
      <c r="AO40" s="122">
        <v>142768</v>
      </c>
      <c r="AP40" s="119">
        <f t="shared" si="43"/>
        <v>14713</v>
      </c>
      <c r="AQ40" s="123">
        <v>26109</v>
      </c>
      <c r="AR40" s="119">
        <v>13852</v>
      </c>
      <c r="AS40" s="120">
        <v>3792</v>
      </c>
      <c r="AT40" s="120">
        <v>1261</v>
      </c>
      <c r="AU40" s="123">
        <v>3077</v>
      </c>
      <c r="AV40" s="119">
        <v>3317</v>
      </c>
      <c r="AW40" s="120">
        <v>1355</v>
      </c>
      <c r="AX40" s="119">
        <v>23853</v>
      </c>
      <c r="AY40" s="119">
        <f t="shared" si="44"/>
        <v>2196</v>
      </c>
      <c r="AZ40" s="119">
        <v>861</v>
      </c>
      <c r="BA40" s="119">
        <v>1384</v>
      </c>
      <c r="BB40" s="124">
        <v>454</v>
      </c>
      <c r="BC40" s="120">
        <v>288</v>
      </c>
      <c r="BD40" s="119">
        <f t="shared" si="45"/>
        <v>5210</v>
      </c>
      <c r="BE40" s="119">
        <v>3290</v>
      </c>
      <c r="BF40" s="120">
        <v>387</v>
      </c>
      <c r="BG40" s="120">
        <v>1559</v>
      </c>
      <c r="BH40" s="119">
        <v>1510</v>
      </c>
      <c r="BI40" s="119">
        <v>3180</v>
      </c>
      <c r="BJ40" s="119">
        <v>865</v>
      </c>
      <c r="BK40" s="124">
        <f t="shared" si="46"/>
        <v>1964</v>
      </c>
      <c r="BL40" s="125"/>
      <c r="BM40" s="22">
        <f t="shared" si="47"/>
        <v>0.50247381944164704</v>
      </c>
      <c r="BN40" s="39">
        <f t="shared" si="48"/>
        <v>0.34322213628084536</v>
      </c>
      <c r="BO40" s="126">
        <f t="shared" si="49"/>
        <v>0.44804012076149602</v>
      </c>
      <c r="BP40" s="39">
        <f t="shared" si="50"/>
        <v>0.71002327863795134</v>
      </c>
      <c r="BQ40" s="127">
        <f t="shared" si="51"/>
        <v>0.29084390363147461</v>
      </c>
      <c r="BR40" s="127">
        <f t="shared" si="52"/>
        <v>6.0282785693515556E-2</v>
      </c>
      <c r="BS40" s="39">
        <f t="shared" si="53"/>
        <v>5.1250363477755162E-2</v>
      </c>
      <c r="BT40" s="39">
        <f t="shared" si="54"/>
        <v>0.28667026074157748</v>
      </c>
      <c r="BU40" s="127">
        <f t="shared" si="55"/>
        <v>9.177499438608748E-2</v>
      </c>
      <c r="BV40" s="127">
        <f t="shared" si="56"/>
        <v>0.14878739489508222</v>
      </c>
      <c r="BW40" s="125"/>
      <c r="BX40" s="22">
        <f t="shared" si="57"/>
        <v>0.49849602073093108</v>
      </c>
      <c r="BY40" s="39">
        <f t="shared" si="58"/>
        <v>0.34322213628084536</v>
      </c>
      <c r="BZ40" s="39">
        <f t="shared" si="59"/>
        <v>0.44804012076149602</v>
      </c>
      <c r="CA40" s="39">
        <f t="shared" si="60"/>
        <v>0.71002327863795134</v>
      </c>
      <c r="CB40" s="126">
        <f t="shared" si="61"/>
        <v>0.29084390363147461</v>
      </c>
      <c r="CC40" s="127">
        <f t="shared" si="62"/>
        <v>6.0282785693515556E-2</v>
      </c>
      <c r="CD40" s="127">
        <f t="shared" si="63"/>
        <v>5.1250363477755162E-2</v>
      </c>
      <c r="CE40" s="39">
        <f t="shared" si="64"/>
        <v>0.28667026074157748</v>
      </c>
      <c r="CF40" s="127">
        <f t="shared" si="65"/>
        <v>9.177499438608748E-2</v>
      </c>
      <c r="CG40" s="127">
        <f t="shared" si="66"/>
        <v>0.14878739489508222</v>
      </c>
      <c r="CH40" s="101"/>
      <c r="CI40" s="35">
        <v>1914</v>
      </c>
      <c r="CJ40" s="22">
        <v>0.47052590360088464</v>
      </c>
      <c r="CK40" s="22">
        <v>0.51850243604465729</v>
      </c>
      <c r="CL40" s="101"/>
      <c r="CT40" s="101"/>
      <c r="CU40" s="35">
        <v>1914</v>
      </c>
      <c r="CV40" s="39">
        <v>0.29703624442545368</v>
      </c>
      <c r="CW40" s="39">
        <v>0.65601141738059521</v>
      </c>
      <c r="CX40" s="39">
        <v>0.2811833547747275</v>
      </c>
      <c r="CY40" s="101"/>
      <c r="DG40" s="101"/>
      <c r="DH40" s="35">
        <v>1984</v>
      </c>
      <c r="DI40" s="258">
        <v>3.81</v>
      </c>
      <c r="DJ40" s="257">
        <v>21.6</v>
      </c>
      <c r="DK40" s="259">
        <v>0.98</v>
      </c>
      <c r="DL40" s="260">
        <v>1.35</v>
      </c>
      <c r="DM40" s="101"/>
    </row>
    <row r="41" spans="1:117" ht="14.25" x14ac:dyDescent="0.2">
      <c r="A41" s="101"/>
      <c r="B41" s="102">
        <v>1989</v>
      </c>
      <c r="C41" s="103">
        <v>26</v>
      </c>
      <c r="D41" s="104">
        <v>4212</v>
      </c>
      <c r="E41" s="105">
        <v>17405</v>
      </c>
      <c r="F41" s="106">
        <f t="shared" ref="F41:F72" si="70">((((4/6)+((N41+R41+Y41+AC41+AA41+AF41+K41-(1-U41)-W41-X41)/20))*(AI41+(AR41+BI41)*5/6+(AW41+BC41+BF41)*1/6+AZ41*18/6+BE41*8/6-AS41*9/6-AT41*7/6-AV41*3/6-AX41*2/6-BG41*4/6-BH41)-(((2/6)-((N41+R41+T41+U41+AB41+AD41+AA41+AF41+K41)/20))*(AS41*17/6+AT41*12/6+AX41*3/6+BB41*2/6+BG41*5/6+BH41*8/6-AR41*1/6-AV41*9/6-AZ41*2/6))))/2</f>
        <v>17446.185813644817</v>
      </c>
      <c r="G41" s="132">
        <f t="shared" si="67"/>
        <v>1.0023663208069415</v>
      </c>
      <c r="H41" s="106">
        <f t="shared" si="68"/>
        <v>41.185813644817244</v>
      </c>
      <c r="I41" s="109">
        <f t="shared" ref="I41:I72" si="71">AM41/AN41</f>
        <v>6.4099279523598257E-2</v>
      </c>
      <c r="J41" s="109">
        <f t="shared" ref="J41:J72" si="72">AM41/AI41</f>
        <v>0.19143417001026405</v>
      </c>
      <c r="K41" s="110">
        <f t="shared" ref="K41:K72" si="73">(AK41-AV41)/(AO41-AV41-AX41+AT41)</f>
        <v>0.2830526387563071</v>
      </c>
      <c r="L41" s="109">
        <f t="shared" ref="L41:L72" si="74">AI41/AN41</f>
        <v>0.33483718982959765</v>
      </c>
      <c r="M41" s="109">
        <f t="shared" ref="M41:M72" si="75">AM41/AK41</f>
        <v>0.28264403604000771</v>
      </c>
      <c r="N41" s="109">
        <f t="shared" ref="N41:N72" si="76">AI41/AO41</f>
        <v>0.37518992305053178</v>
      </c>
      <c r="O41" s="111">
        <f t="shared" ref="O41:O72" si="77">(K41*0.7635+L41*0.7562+M41*0.75+Q41*0.7248+R41*0.7021+U41*0.6285+1-V41*0.5884+1-W41*0.5276+AC41*0.3663)/6.931</f>
        <v>0.49701660988775132</v>
      </c>
      <c r="P41" s="112">
        <f t="shared" ref="P41:P72" si="78">(1-K41*0.7635+1-L41*0.7562+1-M41*0.75+1-Q41*0.7248+1-R41*0.7021+1-U41*0.6285+V41*0.5884+W41*0.5276+1-AC41*0.3663)/11.068</f>
        <v>0.50191343303830815</v>
      </c>
      <c r="Q41" s="109">
        <f t="shared" ref="Q41:Q72" si="79">AH41/AN41</f>
        <v>0.43624752394818567</v>
      </c>
      <c r="R41" s="109">
        <f t="shared" ref="R41:R72" si="80">N41+AA41</f>
        <v>0.69479343337315314</v>
      </c>
      <c r="S41" s="113">
        <f t="shared" ref="S41:S72" si="81">AK41/AI41</f>
        <v>0.6772977512363535</v>
      </c>
      <c r="T41" s="109">
        <f t="shared" ref="T41:T72" si="82">BD41/AI41</f>
        <v>0.10043855556592329</v>
      </c>
      <c r="U41" s="114">
        <f t="shared" ref="U41:U72" si="83">AV41/AI41</f>
        <v>5.7534757861341795E-2</v>
      </c>
      <c r="V41" s="110">
        <f t="shared" ref="V41:V72" si="84">(AT41+BG41)/AI41</f>
        <v>5.3485117103667074E-2</v>
      </c>
      <c r="W41" s="115">
        <f t="shared" ref="W41:W72" si="85">AX41/AN41</f>
        <v>0.14778201995838358</v>
      </c>
      <c r="X41" s="109">
        <f t="shared" ref="X41:X72" si="86">BK41/AI41</f>
        <v>3.5047121395913032E-2</v>
      </c>
      <c r="Y41" s="116">
        <f t="shared" ref="Y41:Y72" si="87">E41/AN41</f>
        <v>0.10875881849368568</v>
      </c>
      <c r="Z41" s="117">
        <f t="shared" ref="Z41:Z72" si="88">BK41/AN41</f>
        <v>1.1735079639824286E-2</v>
      </c>
      <c r="AA41" s="109">
        <f t="shared" ref="AA41:AA72" si="89">(AK41+AR41+AZ41)/(AO41+AR41+AT41+AZ41)</f>
        <v>0.31960351032262135</v>
      </c>
      <c r="AB41" s="109">
        <f t="shared" ref="AB41:AB72" si="90">AP41/AI41</f>
        <v>0.26740692357935991</v>
      </c>
      <c r="AC41" s="109">
        <f t="shared" si="37"/>
        <v>8.9537782832290844E-2</v>
      </c>
      <c r="AD41" s="116">
        <f t="shared" ref="AD41:AD72" si="91">E41/AI41</f>
        <v>0.32481104786787346</v>
      </c>
      <c r="AE41" s="117">
        <f t="shared" ref="AE41:AE72" si="92">AK41/AO41</f>
        <v>0.25411529116866566</v>
      </c>
      <c r="AF41" s="118">
        <f t="shared" ref="AF41:AF72" si="93">AR41/AN41</f>
        <v>8.4532565158436074E-2</v>
      </c>
      <c r="AG41" s="119">
        <v>16229</v>
      </c>
      <c r="AH41" s="119">
        <f t="shared" ref="AH41:AH72" si="94">AI41+AG41</f>
        <v>69814</v>
      </c>
      <c r="AI41" s="120">
        <v>53585</v>
      </c>
      <c r="AJ41" s="121"/>
      <c r="AK41" s="119">
        <v>36293</v>
      </c>
      <c r="AL41" s="119">
        <v>6307</v>
      </c>
      <c r="AM41" s="119">
        <f t="shared" ref="AM41:AM72" si="95">AK41-AQ41</f>
        <v>10258</v>
      </c>
      <c r="AN41" s="119">
        <v>160033</v>
      </c>
      <c r="AO41" s="122">
        <v>142821</v>
      </c>
      <c r="AP41" s="119">
        <f t="shared" ref="AP41:AP72" si="96">AR41+AZ41</f>
        <v>14329</v>
      </c>
      <c r="AQ41" s="123">
        <v>26035</v>
      </c>
      <c r="AR41" s="119">
        <v>13528</v>
      </c>
      <c r="AS41" s="120">
        <v>3762</v>
      </c>
      <c r="AT41" s="120">
        <v>1240</v>
      </c>
      <c r="AU41" s="123">
        <v>3064</v>
      </c>
      <c r="AV41" s="119">
        <v>3083</v>
      </c>
      <c r="AW41" s="120">
        <v>1286</v>
      </c>
      <c r="AX41" s="119">
        <v>23650</v>
      </c>
      <c r="AY41" s="119">
        <f t="shared" si="44"/>
        <v>2060</v>
      </c>
      <c r="AZ41" s="119">
        <v>801</v>
      </c>
      <c r="BA41" s="119">
        <v>1446</v>
      </c>
      <c r="BB41" s="124">
        <v>437</v>
      </c>
      <c r="BC41" s="120">
        <v>407</v>
      </c>
      <c r="BD41" s="119">
        <f t="shared" si="45"/>
        <v>5382</v>
      </c>
      <c r="BE41" s="119">
        <v>3116</v>
      </c>
      <c r="BF41" s="120">
        <v>337</v>
      </c>
      <c r="BG41" s="120">
        <v>1626</v>
      </c>
      <c r="BH41" s="119">
        <v>1441</v>
      </c>
      <c r="BI41" s="119">
        <v>3352</v>
      </c>
      <c r="BJ41" s="119">
        <v>868</v>
      </c>
      <c r="BK41" s="124">
        <f t="shared" si="46"/>
        <v>1878</v>
      </c>
      <c r="BL41" s="125"/>
      <c r="BM41" s="22">
        <f t="shared" si="47"/>
        <v>0.49701660988775132</v>
      </c>
      <c r="BN41" s="39">
        <f t="shared" ref="BN41:BN72" si="97">AI41/AN41</f>
        <v>0.33483718982959765</v>
      </c>
      <c r="BO41" s="126">
        <f t="shared" ref="BO41:BO72" si="98">AH41/AN41</f>
        <v>0.43624752394818567</v>
      </c>
      <c r="BP41" s="39">
        <f t="shared" ref="BP41:BP72" si="99">N41+AA41</f>
        <v>0.69479343337315314</v>
      </c>
      <c r="BQ41" s="127">
        <f t="shared" ref="BQ41:BQ72" si="100">AM41/AK41</f>
        <v>0.28264403604000771</v>
      </c>
      <c r="BR41" s="127">
        <f t="shared" ref="BR41:BR72" si="101">AV41/AI41</f>
        <v>5.7534757861341795E-2</v>
      </c>
      <c r="BS41" s="39">
        <f t="shared" ref="BS41:BS72" si="102">(AT41+BG41)/AI41</f>
        <v>5.3485117103667074E-2</v>
      </c>
      <c r="BT41" s="39">
        <f t="shared" ref="BT41:BT72" si="103">(AK41-AV41)/(AO41-AV41-AX41+AT41)</f>
        <v>0.2830526387563071</v>
      </c>
      <c r="BU41" s="127">
        <f t="shared" ref="BU41:BU72" si="104">AP41/AN41</f>
        <v>8.9537782832290844E-2</v>
      </c>
      <c r="BV41" s="127">
        <f t="shared" ref="BV41:BV72" si="105">AX41/AN41</f>
        <v>0.14778201995838358</v>
      </c>
      <c r="BW41" s="125"/>
      <c r="BX41" s="22">
        <f t="shared" si="57"/>
        <v>0.50191343303830815</v>
      </c>
      <c r="BY41" s="39">
        <f t="shared" ref="BY41:BY72" si="106">AI41/AN41</f>
        <v>0.33483718982959765</v>
      </c>
      <c r="BZ41" s="39">
        <f t="shared" ref="BZ41:BZ72" si="107">AH41/AN41</f>
        <v>0.43624752394818567</v>
      </c>
      <c r="CA41" s="39">
        <f t="shared" ref="CA41:CA72" si="108">N41+AA41</f>
        <v>0.69479343337315314</v>
      </c>
      <c r="CB41" s="126">
        <f t="shared" ref="CB41:CB72" si="109">AM41/AK41</f>
        <v>0.28264403604000771</v>
      </c>
      <c r="CC41" s="127">
        <f t="shared" ref="CC41:CC72" si="110">AV41/AI41</f>
        <v>5.7534757861341795E-2</v>
      </c>
      <c r="CD41" s="127">
        <f t="shared" ref="CD41:CD72" si="111">(AT41+BG41)/AI41</f>
        <v>5.3485117103667074E-2</v>
      </c>
      <c r="CE41" s="39">
        <f t="shared" ref="CE41:CE72" si="112">(AK41-AV41)/(AO41-AV41-AX41+AT41)</f>
        <v>0.2830526387563071</v>
      </c>
      <c r="CF41" s="127">
        <f t="shared" ref="CF41:CF72" si="113">AP41/AN41</f>
        <v>8.9537782832290844E-2</v>
      </c>
      <c r="CG41" s="127">
        <f t="shared" ref="CG41:CG72" si="114">AX41/AN41</f>
        <v>0.14778201995838358</v>
      </c>
      <c r="CH41" s="101"/>
      <c r="CI41" s="35">
        <v>1915</v>
      </c>
      <c r="CJ41" s="22">
        <v>0.46706793885583092</v>
      </c>
      <c r="CK41" s="22">
        <v>0.52066788180251489</v>
      </c>
      <c r="CL41" s="101"/>
      <c r="CT41" s="101"/>
      <c r="CU41" s="35">
        <v>1915</v>
      </c>
      <c r="CV41" s="39">
        <v>0.29196843116159171</v>
      </c>
      <c r="CW41" s="39">
        <v>0.64764287159351674</v>
      </c>
      <c r="CX41" s="39">
        <v>0.27549488952049839</v>
      </c>
      <c r="CY41" s="101"/>
      <c r="DG41" s="101"/>
      <c r="DH41" s="35">
        <v>1983</v>
      </c>
      <c r="DI41" s="258">
        <v>3.86</v>
      </c>
      <c r="DJ41" s="257">
        <v>21.8</v>
      </c>
      <c r="DK41" s="259">
        <v>0.98</v>
      </c>
      <c r="DL41" s="260">
        <v>1.35</v>
      </c>
      <c r="DM41" s="101"/>
    </row>
    <row r="42" spans="1:117" ht="14.25" x14ac:dyDescent="0.2">
      <c r="A42" s="101"/>
      <c r="B42" s="102">
        <v>1988</v>
      </c>
      <c r="C42" s="103">
        <v>26</v>
      </c>
      <c r="D42" s="104">
        <v>4200</v>
      </c>
      <c r="E42" s="105">
        <v>17380</v>
      </c>
      <c r="F42" s="106">
        <f t="shared" si="70"/>
        <v>17627.781850854466</v>
      </c>
      <c r="G42" s="132">
        <f t="shared" si="67"/>
        <v>1.014256723294273</v>
      </c>
      <c r="H42" s="106">
        <f t="shared" si="68"/>
        <v>247.78185085446603</v>
      </c>
      <c r="I42" s="109">
        <f t="shared" si="71"/>
        <v>6.5290500690174433E-2</v>
      </c>
      <c r="J42" s="109">
        <f t="shared" si="72"/>
        <v>0.19324048282265552</v>
      </c>
      <c r="K42" s="110">
        <f t="shared" si="73"/>
        <v>0.28188033896571124</v>
      </c>
      <c r="L42" s="109">
        <f t="shared" si="74"/>
        <v>0.33787175304304179</v>
      </c>
      <c r="M42" s="109">
        <f t="shared" si="75"/>
        <v>0.28710959055291913</v>
      </c>
      <c r="N42" s="109">
        <f t="shared" si="76"/>
        <v>0.37771449413613151</v>
      </c>
      <c r="O42" s="111">
        <f t="shared" si="77"/>
        <v>0.49822737411476586</v>
      </c>
      <c r="P42" s="112">
        <f t="shared" si="78"/>
        <v>0.50115522858787109</v>
      </c>
      <c r="Q42" s="109">
        <f t="shared" si="79"/>
        <v>0.4396348349855691</v>
      </c>
      <c r="R42" s="109">
        <f t="shared" si="80"/>
        <v>0.69562744940921606</v>
      </c>
      <c r="S42" s="113">
        <f t="shared" si="81"/>
        <v>0.67305478180129996</v>
      </c>
      <c r="T42" s="109">
        <f t="shared" si="82"/>
        <v>0.10711234911792016</v>
      </c>
      <c r="U42" s="114">
        <f t="shared" si="83"/>
        <v>5.9052924791086349E-2</v>
      </c>
      <c r="V42" s="110">
        <f t="shared" si="84"/>
        <v>5.3760445682451252E-2</v>
      </c>
      <c r="W42" s="115">
        <f t="shared" si="85"/>
        <v>0.14653657924457272</v>
      </c>
      <c r="X42" s="109">
        <f t="shared" si="86"/>
        <v>3.3184772516248837E-2</v>
      </c>
      <c r="Y42" s="116">
        <f t="shared" si="87"/>
        <v>0.1090475592922575</v>
      </c>
      <c r="Z42" s="117">
        <f t="shared" si="88"/>
        <v>1.1212197264399548E-2</v>
      </c>
      <c r="AA42" s="109">
        <f t="shared" si="89"/>
        <v>0.31791295527308461</v>
      </c>
      <c r="AB42" s="109">
        <f t="shared" si="90"/>
        <v>0.25816155988857936</v>
      </c>
      <c r="AC42" s="109">
        <f t="shared" si="37"/>
        <v>8.7225498807880539E-2</v>
      </c>
      <c r="AD42" s="116">
        <f t="shared" si="91"/>
        <v>0.32274837511606314</v>
      </c>
      <c r="AE42" s="117">
        <f t="shared" si="92"/>
        <v>0.2542225464339824</v>
      </c>
      <c r="AF42" s="118">
        <f t="shared" si="93"/>
        <v>8.1465679508093858E-2</v>
      </c>
      <c r="AG42" s="119">
        <v>16219</v>
      </c>
      <c r="AH42" s="119">
        <f t="shared" si="94"/>
        <v>70069</v>
      </c>
      <c r="AI42" s="120">
        <v>53850</v>
      </c>
      <c r="AJ42" s="121"/>
      <c r="AK42" s="119">
        <v>36244</v>
      </c>
      <c r="AL42" s="119">
        <v>6386</v>
      </c>
      <c r="AM42" s="119">
        <f t="shared" si="95"/>
        <v>10406</v>
      </c>
      <c r="AN42" s="119">
        <v>159380</v>
      </c>
      <c r="AO42" s="122">
        <v>142568</v>
      </c>
      <c r="AP42" s="119">
        <f t="shared" si="96"/>
        <v>13902</v>
      </c>
      <c r="AQ42" s="123">
        <v>25838</v>
      </c>
      <c r="AR42" s="119">
        <v>12984</v>
      </c>
      <c r="AS42" s="120">
        <v>3759</v>
      </c>
      <c r="AT42" s="120">
        <v>1265</v>
      </c>
      <c r="AU42" s="123">
        <v>3087</v>
      </c>
      <c r="AV42" s="119">
        <v>3180</v>
      </c>
      <c r="AW42" s="120">
        <v>1262</v>
      </c>
      <c r="AX42" s="119">
        <v>23355</v>
      </c>
      <c r="AY42" s="119">
        <f t="shared" si="44"/>
        <v>1971</v>
      </c>
      <c r="AZ42" s="119">
        <v>918</v>
      </c>
      <c r="BA42" s="119">
        <v>1367</v>
      </c>
      <c r="BB42" s="124">
        <v>370</v>
      </c>
      <c r="BC42" s="120">
        <v>924</v>
      </c>
      <c r="BD42" s="119">
        <f t="shared" si="45"/>
        <v>5768</v>
      </c>
      <c r="BE42" s="119">
        <v>3301</v>
      </c>
      <c r="BF42" s="120">
        <v>339</v>
      </c>
      <c r="BG42" s="120">
        <v>1630</v>
      </c>
      <c r="BH42" s="119">
        <v>1417</v>
      </c>
      <c r="BI42" s="119">
        <v>3243</v>
      </c>
      <c r="BJ42" s="119">
        <v>840</v>
      </c>
      <c r="BK42" s="124">
        <f t="shared" si="46"/>
        <v>1787</v>
      </c>
      <c r="BL42" s="125"/>
      <c r="BM42" s="22">
        <f t="shared" si="47"/>
        <v>0.49822737411476586</v>
      </c>
      <c r="BN42" s="39">
        <f t="shared" si="97"/>
        <v>0.33787175304304179</v>
      </c>
      <c r="BO42" s="126">
        <f t="shared" si="98"/>
        <v>0.4396348349855691</v>
      </c>
      <c r="BP42" s="39">
        <f t="shared" si="99"/>
        <v>0.69562744940921606</v>
      </c>
      <c r="BQ42" s="127">
        <f t="shared" si="100"/>
        <v>0.28710959055291913</v>
      </c>
      <c r="BR42" s="127">
        <f t="shared" si="101"/>
        <v>5.9052924791086349E-2</v>
      </c>
      <c r="BS42" s="39">
        <f t="shared" si="102"/>
        <v>5.3760445682451252E-2</v>
      </c>
      <c r="BT42" s="39">
        <f t="shared" si="103"/>
        <v>0.28188033896571124</v>
      </c>
      <c r="BU42" s="127">
        <f t="shared" si="104"/>
        <v>8.7225498807880539E-2</v>
      </c>
      <c r="BV42" s="127">
        <f t="shared" si="105"/>
        <v>0.14653657924457272</v>
      </c>
      <c r="BW42" s="125"/>
      <c r="BX42" s="22">
        <f t="shared" si="57"/>
        <v>0.50115522858787109</v>
      </c>
      <c r="BY42" s="39">
        <f t="shared" si="106"/>
        <v>0.33787175304304179</v>
      </c>
      <c r="BZ42" s="39">
        <f t="shared" si="107"/>
        <v>0.4396348349855691</v>
      </c>
      <c r="CA42" s="39">
        <f t="shared" si="108"/>
        <v>0.69562744940921606</v>
      </c>
      <c r="CB42" s="126">
        <f t="shared" si="109"/>
        <v>0.28710959055291913</v>
      </c>
      <c r="CC42" s="127">
        <f t="shared" si="110"/>
        <v>5.9052924791086349E-2</v>
      </c>
      <c r="CD42" s="127">
        <f t="shared" si="111"/>
        <v>5.3760445682451252E-2</v>
      </c>
      <c r="CE42" s="39">
        <f t="shared" si="112"/>
        <v>0.28188033896571124</v>
      </c>
      <c r="CF42" s="127">
        <f t="shared" si="113"/>
        <v>8.7225498807880539E-2</v>
      </c>
      <c r="CG42" s="127">
        <f t="shared" si="114"/>
        <v>0.14653657924457272</v>
      </c>
      <c r="CH42" s="101"/>
      <c r="CI42" s="35">
        <v>1916</v>
      </c>
      <c r="CJ42" s="22">
        <v>0.46387994057523652</v>
      </c>
      <c r="CK42" s="22">
        <v>0.52266426923319798</v>
      </c>
      <c r="CL42" s="101"/>
      <c r="CT42" s="101"/>
      <c r="CU42" s="35">
        <v>1916</v>
      </c>
      <c r="CV42" s="39">
        <v>0.2882751624252628</v>
      </c>
      <c r="CW42" s="39">
        <v>0.63589613008382551</v>
      </c>
      <c r="CX42" s="39">
        <v>0.27361770051026174</v>
      </c>
      <c r="CY42" s="101"/>
      <c r="DG42" s="101"/>
      <c r="DH42" s="35">
        <v>1982</v>
      </c>
      <c r="DI42" s="258">
        <v>3.85</v>
      </c>
      <c r="DJ42" s="257">
        <v>22</v>
      </c>
      <c r="DK42" s="259">
        <v>0.98</v>
      </c>
      <c r="DL42" s="260">
        <v>1.35</v>
      </c>
      <c r="DM42" s="101"/>
    </row>
    <row r="43" spans="1:117" ht="14.25" x14ac:dyDescent="0.2">
      <c r="A43" s="101"/>
      <c r="B43" s="102">
        <v>1987</v>
      </c>
      <c r="C43" s="103">
        <v>26</v>
      </c>
      <c r="D43" s="104">
        <v>4210</v>
      </c>
      <c r="E43" s="105">
        <v>19883</v>
      </c>
      <c r="F43" s="106">
        <f t="shared" si="70"/>
        <v>20205.950034448859</v>
      </c>
      <c r="G43" s="132">
        <f t="shared" si="67"/>
        <v>1.0162425204671759</v>
      </c>
      <c r="H43" s="106">
        <f t="shared" si="68"/>
        <v>322.95003444885879</v>
      </c>
      <c r="I43" s="109">
        <f t="shared" si="71"/>
        <v>7.50176010671805E-2</v>
      </c>
      <c r="J43" s="109">
        <f t="shared" si="72"/>
        <v>0.20294382998630001</v>
      </c>
      <c r="K43" s="110">
        <f t="shared" si="73"/>
        <v>0.28912735196458217</v>
      </c>
      <c r="L43" s="109">
        <f t="shared" si="74"/>
        <v>0.36964711404256373</v>
      </c>
      <c r="M43" s="109">
        <f t="shared" si="75"/>
        <v>0.32054360733606019</v>
      </c>
      <c r="N43" s="109">
        <f t="shared" si="76"/>
        <v>0.41537874319025642</v>
      </c>
      <c r="O43" s="111">
        <f t="shared" si="77"/>
        <v>0.51807313868902594</v>
      </c>
      <c r="P43" s="112">
        <f t="shared" si="78"/>
        <v>0.48872741920368279</v>
      </c>
      <c r="Q43" s="109">
        <f t="shared" si="79"/>
        <v>0.48521510356838476</v>
      </c>
      <c r="R43" s="109">
        <f t="shared" si="80"/>
        <v>0.74651389988825434</v>
      </c>
      <c r="S43" s="113">
        <f t="shared" si="81"/>
        <v>0.63312393490827679</v>
      </c>
      <c r="T43" s="109">
        <f t="shared" si="82"/>
        <v>9.0319778126775149E-2</v>
      </c>
      <c r="U43" s="114">
        <f t="shared" si="83"/>
        <v>7.4481237678350659E-2</v>
      </c>
      <c r="V43" s="110">
        <f t="shared" si="84"/>
        <v>4.2854278744946038E-2</v>
      </c>
      <c r="W43" s="115">
        <f t="shared" si="85"/>
        <v>0.15500673163621992</v>
      </c>
      <c r="X43" s="109">
        <f t="shared" si="86"/>
        <v>3.085842216059077E-2</v>
      </c>
      <c r="Y43" s="116">
        <f t="shared" si="87"/>
        <v>0.12279369078939242</v>
      </c>
      <c r="Z43" s="117">
        <f t="shared" si="88"/>
        <v>1.1406726695569473E-2</v>
      </c>
      <c r="AA43" s="109">
        <f t="shared" si="89"/>
        <v>0.33113515669799798</v>
      </c>
      <c r="AB43" s="109">
        <f t="shared" si="90"/>
        <v>0.254469208407124</v>
      </c>
      <c r="AC43" s="109">
        <f t="shared" si="37"/>
        <v>9.4063808500389076E-2</v>
      </c>
      <c r="AD43" s="116">
        <f t="shared" si="91"/>
        <v>0.33219166638821129</v>
      </c>
      <c r="AE43" s="117">
        <f t="shared" si="92"/>
        <v>0.26298622436586971</v>
      </c>
      <c r="AF43" s="118">
        <f t="shared" si="93"/>
        <v>8.8863773915836025E-2</v>
      </c>
      <c r="AG43" s="119">
        <v>18713</v>
      </c>
      <c r="AH43" s="119">
        <f t="shared" si="94"/>
        <v>78567</v>
      </c>
      <c r="AI43" s="120">
        <v>59854</v>
      </c>
      <c r="AJ43" s="121"/>
      <c r="AK43" s="119">
        <v>37895</v>
      </c>
      <c r="AL43" s="119">
        <v>6793</v>
      </c>
      <c r="AM43" s="119">
        <f t="shared" si="95"/>
        <v>12147</v>
      </c>
      <c r="AN43" s="119">
        <v>161922</v>
      </c>
      <c r="AO43" s="122">
        <v>144095</v>
      </c>
      <c r="AP43" s="119">
        <f t="shared" si="96"/>
        <v>15231</v>
      </c>
      <c r="AQ43" s="123">
        <v>25748</v>
      </c>
      <c r="AR43" s="119">
        <v>14389</v>
      </c>
      <c r="AS43" s="120">
        <v>3870</v>
      </c>
      <c r="AT43" s="120">
        <v>1110</v>
      </c>
      <c r="AU43" s="123">
        <v>3124</v>
      </c>
      <c r="AV43" s="119">
        <v>4458</v>
      </c>
      <c r="AW43" s="120">
        <v>1333</v>
      </c>
      <c r="AX43" s="119">
        <v>25099</v>
      </c>
      <c r="AY43" s="119">
        <f t="shared" si="44"/>
        <v>2070</v>
      </c>
      <c r="AZ43" s="119">
        <v>842</v>
      </c>
      <c r="BA43" s="119">
        <v>1287</v>
      </c>
      <c r="BB43" s="124">
        <v>318</v>
      </c>
      <c r="BC43" s="120">
        <v>356</v>
      </c>
      <c r="BD43" s="119">
        <f t="shared" si="45"/>
        <v>5406</v>
      </c>
      <c r="BE43" s="119">
        <v>3585</v>
      </c>
      <c r="BF43" s="120">
        <v>419</v>
      </c>
      <c r="BG43" s="120">
        <v>1455</v>
      </c>
      <c r="BH43" s="119">
        <v>1529</v>
      </c>
      <c r="BI43" s="119">
        <v>3298</v>
      </c>
      <c r="BJ43" s="119">
        <v>896</v>
      </c>
      <c r="BK43" s="124">
        <f t="shared" si="46"/>
        <v>1847</v>
      </c>
      <c r="BL43" s="125"/>
      <c r="BM43" s="22">
        <f t="shared" si="47"/>
        <v>0.51807313868902594</v>
      </c>
      <c r="BN43" s="39">
        <f t="shared" si="97"/>
        <v>0.36964711404256373</v>
      </c>
      <c r="BO43" s="126">
        <f t="shared" si="98"/>
        <v>0.48521510356838476</v>
      </c>
      <c r="BP43" s="39">
        <f t="shared" si="99"/>
        <v>0.74651389988825434</v>
      </c>
      <c r="BQ43" s="127">
        <f t="shared" si="100"/>
        <v>0.32054360733606019</v>
      </c>
      <c r="BR43" s="127">
        <f t="shared" si="101"/>
        <v>7.4481237678350659E-2</v>
      </c>
      <c r="BS43" s="39">
        <f t="shared" si="102"/>
        <v>4.2854278744946038E-2</v>
      </c>
      <c r="BT43" s="39">
        <f t="shared" si="103"/>
        <v>0.28912735196458217</v>
      </c>
      <c r="BU43" s="127">
        <f t="shared" si="104"/>
        <v>9.4063808500389076E-2</v>
      </c>
      <c r="BV43" s="127">
        <f t="shared" si="105"/>
        <v>0.15500673163621992</v>
      </c>
      <c r="BW43" s="125"/>
      <c r="BX43" s="22">
        <f t="shared" si="57"/>
        <v>0.48872741920368279</v>
      </c>
      <c r="BY43" s="39">
        <f t="shared" si="106"/>
        <v>0.36964711404256373</v>
      </c>
      <c r="BZ43" s="39">
        <f t="shared" si="107"/>
        <v>0.48521510356838476</v>
      </c>
      <c r="CA43" s="39">
        <f t="shared" si="108"/>
        <v>0.74651389988825434</v>
      </c>
      <c r="CB43" s="126">
        <f t="shared" si="109"/>
        <v>0.32054360733606019</v>
      </c>
      <c r="CC43" s="127">
        <f t="shared" si="110"/>
        <v>7.4481237678350659E-2</v>
      </c>
      <c r="CD43" s="127">
        <f t="shared" si="111"/>
        <v>4.2854278744946038E-2</v>
      </c>
      <c r="CE43" s="39">
        <f t="shared" si="112"/>
        <v>0.28912735196458217</v>
      </c>
      <c r="CF43" s="127">
        <f t="shared" si="113"/>
        <v>9.4063808500389076E-2</v>
      </c>
      <c r="CG43" s="127">
        <f t="shared" si="114"/>
        <v>0.15500673163621992</v>
      </c>
      <c r="CH43" s="101"/>
      <c r="CI43" s="35">
        <v>1917</v>
      </c>
      <c r="CJ43" s="22">
        <v>0.46150275348898856</v>
      </c>
      <c r="CK43" s="22">
        <v>0.52415291069459891</v>
      </c>
      <c r="CL43" s="101"/>
      <c r="CT43" s="101"/>
      <c r="CU43" s="35">
        <v>1917</v>
      </c>
      <c r="CV43" s="39">
        <v>0.28643936291730426</v>
      </c>
      <c r="CW43" s="39">
        <v>0.63257406616593814</v>
      </c>
      <c r="CX43" s="39">
        <v>0.2716515196481068</v>
      </c>
      <c r="CY43" s="101"/>
      <c r="DG43" s="101"/>
      <c r="DH43" s="35">
        <v>1981</v>
      </c>
      <c r="DI43" s="258">
        <v>3.58</v>
      </c>
      <c r="DJ43" s="257">
        <v>22.3</v>
      </c>
      <c r="DK43" s="259">
        <v>0.98</v>
      </c>
      <c r="DL43" s="260">
        <v>1.32</v>
      </c>
      <c r="DM43" s="101"/>
    </row>
    <row r="44" spans="1:117" ht="14.25" x14ac:dyDescent="0.2">
      <c r="A44" s="101"/>
      <c r="B44" s="102">
        <v>1986</v>
      </c>
      <c r="C44" s="103">
        <v>26</v>
      </c>
      <c r="D44" s="104">
        <v>4206</v>
      </c>
      <c r="E44" s="105">
        <v>18545</v>
      </c>
      <c r="F44" s="106">
        <f t="shared" si="70"/>
        <v>18667.820979656499</v>
      </c>
      <c r="G44" s="132">
        <f t="shared" si="67"/>
        <v>1.0066228622084927</v>
      </c>
      <c r="H44" s="106">
        <f t="shared" si="68"/>
        <v>122.82097965649882</v>
      </c>
      <c r="I44" s="109">
        <f t="shared" si="71"/>
        <v>6.9496077285556207E-2</v>
      </c>
      <c r="J44" s="109">
        <f t="shared" si="72"/>
        <v>0.1977184294304917</v>
      </c>
      <c r="K44" s="110">
        <f t="shared" si="73"/>
        <v>0.28564641246695804</v>
      </c>
      <c r="L44" s="109">
        <f t="shared" si="74"/>
        <v>0.35149013415559066</v>
      </c>
      <c r="M44" s="109">
        <f t="shared" si="75"/>
        <v>0.30311822125813448</v>
      </c>
      <c r="N44" s="109">
        <f t="shared" si="76"/>
        <v>0.39509175017120174</v>
      </c>
      <c r="O44" s="111">
        <f t="shared" si="77"/>
        <v>0.50759881957154451</v>
      </c>
      <c r="P44" s="112">
        <f t="shared" si="78"/>
        <v>0.49528664452020466</v>
      </c>
      <c r="Q44" s="109">
        <f t="shared" si="79"/>
        <v>0.4596352062067165</v>
      </c>
      <c r="R44" s="109">
        <f t="shared" si="80"/>
        <v>0.7209704847933458</v>
      </c>
      <c r="S44" s="113">
        <f t="shared" si="81"/>
        <v>0.65228157056950831</v>
      </c>
      <c r="T44" s="109">
        <f t="shared" si="82"/>
        <v>9.5985143261407849E-2</v>
      </c>
      <c r="U44" s="114">
        <f t="shared" si="83"/>
        <v>6.7438981252210831E-2</v>
      </c>
      <c r="V44" s="110">
        <f t="shared" si="84"/>
        <v>4.7576936681995051E-2</v>
      </c>
      <c r="W44" s="115">
        <f t="shared" si="85"/>
        <v>0.15358887963296822</v>
      </c>
      <c r="X44" s="109">
        <f t="shared" si="86"/>
        <v>3.3463035019455252E-2</v>
      </c>
      <c r="Y44" s="116">
        <f t="shared" si="87"/>
        <v>0.11528801800345646</v>
      </c>
      <c r="Z44" s="117">
        <f t="shared" si="88"/>
        <v>1.1761926668241555E-2</v>
      </c>
      <c r="AA44" s="109">
        <f t="shared" si="89"/>
        <v>0.32587873462214412</v>
      </c>
      <c r="AB44" s="109">
        <f t="shared" si="90"/>
        <v>0.26598868058012026</v>
      </c>
      <c r="AC44" s="109">
        <f t="shared" si="37"/>
        <v>9.3492397020975018E-2</v>
      </c>
      <c r="AD44" s="116">
        <f t="shared" si="91"/>
        <v>0.32799787760877253</v>
      </c>
      <c r="AE44" s="117">
        <f t="shared" si="92"/>
        <v>0.25771106732072729</v>
      </c>
      <c r="AF44" s="118">
        <f t="shared" si="93"/>
        <v>8.844446654813562E-2</v>
      </c>
      <c r="AG44" s="119">
        <v>17396</v>
      </c>
      <c r="AH44" s="119">
        <f t="shared" si="94"/>
        <v>73936</v>
      </c>
      <c r="AI44" s="120">
        <v>56540</v>
      </c>
      <c r="AJ44" s="121"/>
      <c r="AK44" s="119">
        <v>36880</v>
      </c>
      <c r="AL44" s="119">
        <v>6511</v>
      </c>
      <c r="AM44" s="119">
        <f t="shared" si="95"/>
        <v>11179</v>
      </c>
      <c r="AN44" s="119">
        <v>160858</v>
      </c>
      <c r="AO44" s="122">
        <v>143106</v>
      </c>
      <c r="AP44" s="119">
        <f t="shared" si="96"/>
        <v>15039</v>
      </c>
      <c r="AQ44" s="123">
        <v>25701</v>
      </c>
      <c r="AR44" s="119">
        <v>14227</v>
      </c>
      <c r="AS44" s="120">
        <v>3903</v>
      </c>
      <c r="AT44" s="120">
        <v>1175</v>
      </c>
      <c r="AU44" s="123">
        <v>3119</v>
      </c>
      <c r="AV44" s="119">
        <v>3813</v>
      </c>
      <c r="AW44" s="120">
        <v>1323</v>
      </c>
      <c r="AX44" s="119">
        <v>24706</v>
      </c>
      <c r="AY44" s="119">
        <f t="shared" si="44"/>
        <v>1960</v>
      </c>
      <c r="AZ44" s="119">
        <v>812</v>
      </c>
      <c r="BA44" s="119">
        <v>1289</v>
      </c>
      <c r="BB44" s="124">
        <v>272</v>
      </c>
      <c r="BC44" s="120">
        <v>289</v>
      </c>
      <c r="BD44" s="119">
        <f t="shared" si="45"/>
        <v>5427</v>
      </c>
      <c r="BE44" s="119">
        <v>3312</v>
      </c>
      <c r="BF44" s="120">
        <v>365</v>
      </c>
      <c r="BG44" s="120">
        <v>1515</v>
      </c>
      <c r="BH44" s="119">
        <v>1620</v>
      </c>
      <c r="BI44" s="119">
        <v>3450</v>
      </c>
      <c r="BJ44" s="119">
        <v>855</v>
      </c>
      <c r="BK44" s="124">
        <f t="shared" si="46"/>
        <v>1892</v>
      </c>
      <c r="BL44" s="125"/>
      <c r="BM44" s="22">
        <f t="shared" si="47"/>
        <v>0.50759881957154451</v>
      </c>
      <c r="BN44" s="39">
        <f t="shared" si="97"/>
        <v>0.35149013415559066</v>
      </c>
      <c r="BO44" s="126">
        <f t="shared" si="98"/>
        <v>0.4596352062067165</v>
      </c>
      <c r="BP44" s="39">
        <f t="shared" si="99"/>
        <v>0.7209704847933458</v>
      </c>
      <c r="BQ44" s="127">
        <f t="shared" si="100"/>
        <v>0.30311822125813448</v>
      </c>
      <c r="BR44" s="127">
        <f t="shared" si="101"/>
        <v>6.7438981252210831E-2</v>
      </c>
      <c r="BS44" s="39">
        <f t="shared" si="102"/>
        <v>4.7576936681995051E-2</v>
      </c>
      <c r="BT44" s="39">
        <f t="shared" si="103"/>
        <v>0.28564641246695804</v>
      </c>
      <c r="BU44" s="127">
        <f t="shared" si="104"/>
        <v>9.3492397020975018E-2</v>
      </c>
      <c r="BV44" s="127">
        <f t="shared" si="105"/>
        <v>0.15358887963296822</v>
      </c>
      <c r="BW44" s="125"/>
      <c r="BX44" s="22">
        <f t="shared" si="57"/>
        <v>0.49528664452020466</v>
      </c>
      <c r="BY44" s="39">
        <f t="shared" si="106"/>
        <v>0.35149013415559066</v>
      </c>
      <c r="BZ44" s="39">
        <f t="shared" si="107"/>
        <v>0.4596352062067165</v>
      </c>
      <c r="CA44" s="39">
        <f t="shared" si="108"/>
        <v>0.7209704847933458</v>
      </c>
      <c r="CB44" s="126">
        <f t="shared" si="109"/>
        <v>0.30311822125813448</v>
      </c>
      <c r="CC44" s="127">
        <f t="shared" si="110"/>
        <v>6.7438981252210831E-2</v>
      </c>
      <c r="CD44" s="127">
        <f t="shared" si="111"/>
        <v>4.7576936681995051E-2</v>
      </c>
      <c r="CE44" s="39">
        <f t="shared" si="112"/>
        <v>0.28564641246695804</v>
      </c>
      <c r="CF44" s="127">
        <f t="shared" si="113"/>
        <v>9.3492397020975018E-2</v>
      </c>
      <c r="CG44" s="127">
        <f t="shared" si="114"/>
        <v>0.15358887963296822</v>
      </c>
      <c r="CH44" s="101"/>
      <c r="CI44" s="35">
        <v>1918</v>
      </c>
      <c r="CJ44" s="22">
        <v>0.46244985159962598</v>
      </c>
      <c r="CK44" s="22">
        <v>0.52355981916904537</v>
      </c>
      <c r="CL44" s="101"/>
      <c r="CT44" s="101"/>
      <c r="CU44" s="35">
        <v>1918</v>
      </c>
      <c r="CV44" s="39">
        <v>0.28748784781523423</v>
      </c>
      <c r="CW44" s="39">
        <v>0.63912899537788026</v>
      </c>
      <c r="CX44" s="39">
        <v>0.27262211291491817</v>
      </c>
      <c r="CY44" s="101"/>
      <c r="DG44" s="101"/>
      <c r="DH44" s="35">
        <v>1980</v>
      </c>
      <c r="DI44" s="258">
        <v>3.83</v>
      </c>
      <c r="DJ44" s="257">
        <v>22.2</v>
      </c>
      <c r="DK44" s="259">
        <v>0.98</v>
      </c>
      <c r="DL44" s="260">
        <v>1.36</v>
      </c>
      <c r="DM44" s="101"/>
    </row>
    <row r="45" spans="1:117" ht="14.25" x14ac:dyDescent="0.2">
      <c r="A45" s="101"/>
      <c r="B45" s="102">
        <v>1985</v>
      </c>
      <c r="C45" s="103">
        <v>26</v>
      </c>
      <c r="D45" s="104">
        <v>4206</v>
      </c>
      <c r="E45" s="105">
        <v>18216</v>
      </c>
      <c r="F45" s="106">
        <f t="shared" si="70"/>
        <v>18438.799491871043</v>
      </c>
      <c r="G45" s="132">
        <f t="shared" si="67"/>
        <v>1.0122309778146159</v>
      </c>
      <c r="H45" s="106">
        <f t="shared" si="68"/>
        <v>222.79949187104285</v>
      </c>
      <c r="I45" s="109">
        <f t="shared" si="71"/>
        <v>6.8550399201596807E-2</v>
      </c>
      <c r="J45" s="109">
        <f t="shared" si="72"/>
        <v>0.19647102990864723</v>
      </c>
      <c r="K45" s="110">
        <f t="shared" si="73"/>
        <v>0.28075757832202158</v>
      </c>
      <c r="L45" s="109">
        <f t="shared" si="74"/>
        <v>0.34890843313373254</v>
      </c>
      <c r="M45" s="109">
        <f t="shared" si="75"/>
        <v>0.29881994670727063</v>
      </c>
      <c r="N45" s="109">
        <f t="shared" si="76"/>
        <v>0.39096278175781934</v>
      </c>
      <c r="O45" s="111">
        <f t="shared" si="77"/>
        <v>0.50577926394598682</v>
      </c>
      <c r="P45" s="112">
        <f t="shared" si="78"/>
        <v>0.49642608615742362</v>
      </c>
      <c r="Q45" s="109">
        <f t="shared" si="79"/>
        <v>0.45575099800399199</v>
      </c>
      <c r="R45" s="109">
        <f t="shared" si="80"/>
        <v>0.71419465960810524</v>
      </c>
      <c r="S45" s="113">
        <f t="shared" si="81"/>
        <v>0.65748967588537099</v>
      </c>
      <c r="T45" s="109">
        <f t="shared" si="82"/>
        <v>9.1817580492339596E-2</v>
      </c>
      <c r="U45" s="114">
        <f t="shared" si="83"/>
        <v>6.439387167706527E-2</v>
      </c>
      <c r="V45" s="110">
        <f t="shared" si="84"/>
        <v>4.8143447092264514E-2</v>
      </c>
      <c r="W45" s="115">
        <f t="shared" si="85"/>
        <v>0.14003867265469061</v>
      </c>
      <c r="X45" s="109">
        <f t="shared" si="86"/>
        <v>3.1052791533332142E-2</v>
      </c>
      <c r="Y45" s="116">
        <f t="shared" si="87"/>
        <v>0.11362275449101797</v>
      </c>
      <c r="Z45" s="117">
        <f t="shared" si="88"/>
        <v>1.0834580838323353E-2</v>
      </c>
      <c r="AA45" s="109">
        <f t="shared" si="89"/>
        <v>0.32323187785028595</v>
      </c>
      <c r="AB45" s="109">
        <f t="shared" si="90"/>
        <v>0.25988165257343082</v>
      </c>
      <c r="AC45" s="109">
        <f t="shared" si="37"/>
        <v>9.0674900199600797E-2</v>
      </c>
      <c r="AD45" s="116">
        <f t="shared" si="91"/>
        <v>0.32565207286769043</v>
      </c>
      <c r="AE45" s="117">
        <f t="shared" si="92"/>
        <v>0.25705399266119167</v>
      </c>
      <c r="AF45" s="118">
        <f t="shared" si="93"/>
        <v>8.6314870259481036E-2</v>
      </c>
      <c r="AG45" s="119">
        <v>17129</v>
      </c>
      <c r="AH45" s="119">
        <f t="shared" si="94"/>
        <v>73066</v>
      </c>
      <c r="AI45" s="120">
        <v>55937</v>
      </c>
      <c r="AJ45" s="121"/>
      <c r="AK45" s="119">
        <v>36778</v>
      </c>
      <c r="AL45" s="119">
        <v>6423</v>
      </c>
      <c r="AM45" s="119">
        <f t="shared" si="95"/>
        <v>10990</v>
      </c>
      <c r="AN45" s="119">
        <v>160320</v>
      </c>
      <c r="AO45" s="122">
        <v>143075</v>
      </c>
      <c r="AP45" s="119">
        <f t="shared" si="96"/>
        <v>14537</v>
      </c>
      <c r="AQ45" s="123">
        <v>25788</v>
      </c>
      <c r="AR45" s="119">
        <v>13838</v>
      </c>
      <c r="AS45" s="120">
        <v>4018</v>
      </c>
      <c r="AT45" s="120">
        <v>1144</v>
      </c>
      <c r="AU45" s="123">
        <v>3293</v>
      </c>
      <c r="AV45" s="119">
        <v>3602</v>
      </c>
      <c r="AW45" s="120">
        <v>1140</v>
      </c>
      <c r="AX45" s="119">
        <v>22451</v>
      </c>
      <c r="AY45" s="119">
        <f t="shared" si="44"/>
        <v>1791</v>
      </c>
      <c r="AZ45" s="119">
        <v>699</v>
      </c>
      <c r="BA45" s="119">
        <v>1337</v>
      </c>
      <c r="BB45" s="124">
        <v>306</v>
      </c>
      <c r="BC45" s="120">
        <v>227</v>
      </c>
      <c r="BD45" s="119">
        <f t="shared" si="45"/>
        <v>5136</v>
      </c>
      <c r="BE45" s="119">
        <v>3097</v>
      </c>
      <c r="BF45" s="120">
        <v>345</v>
      </c>
      <c r="BG45" s="120">
        <v>1549</v>
      </c>
      <c r="BH45" s="119">
        <v>1431</v>
      </c>
      <c r="BI45" s="119">
        <v>3424</v>
      </c>
      <c r="BJ45" s="119">
        <v>965</v>
      </c>
      <c r="BK45" s="124">
        <f t="shared" si="46"/>
        <v>1737</v>
      </c>
      <c r="BL45" s="125"/>
      <c r="BM45" s="22">
        <f t="shared" si="47"/>
        <v>0.50577926394598682</v>
      </c>
      <c r="BN45" s="39">
        <f t="shared" si="97"/>
        <v>0.34890843313373254</v>
      </c>
      <c r="BO45" s="126">
        <f t="shared" si="98"/>
        <v>0.45575099800399199</v>
      </c>
      <c r="BP45" s="39">
        <f t="shared" si="99"/>
        <v>0.71419465960810524</v>
      </c>
      <c r="BQ45" s="127">
        <f t="shared" si="100"/>
        <v>0.29881994670727063</v>
      </c>
      <c r="BR45" s="127">
        <f t="shared" si="101"/>
        <v>6.439387167706527E-2</v>
      </c>
      <c r="BS45" s="39">
        <f t="shared" si="102"/>
        <v>4.8143447092264514E-2</v>
      </c>
      <c r="BT45" s="39">
        <f t="shared" si="103"/>
        <v>0.28075757832202158</v>
      </c>
      <c r="BU45" s="127">
        <f t="shared" si="104"/>
        <v>9.0674900199600797E-2</v>
      </c>
      <c r="BV45" s="127">
        <f t="shared" si="105"/>
        <v>0.14003867265469061</v>
      </c>
      <c r="BW45" s="125"/>
      <c r="BX45" s="22">
        <f t="shared" si="57"/>
        <v>0.49642608615742362</v>
      </c>
      <c r="BY45" s="39">
        <f t="shared" si="106"/>
        <v>0.34890843313373254</v>
      </c>
      <c r="BZ45" s="39">
        <f t="shared" si="107"/>
        <v>0.45575099800399199</v>
      </c>
      <c r="CA45" s="39">
        <f t="shared" si="108"/>
        <v>0.71419465960810524</v>
      </c>
      <c r="CB45" s="126">
        <f t="shared" si="109"/>
        <v>0.29881994670727063</v>
      </c>
      <c r="CC45" s="127">
        <f t="shared" si="110"/>
        <v>6.439387167706527E-2</v>
      </c>
      <c r="CD45" s="127">
        <f t="shared" si="111"/>
        <v>4.8143447092264514E-2</v>
      </c>
      <c r="CE45" s="39">
        <f t="shared" si="112"/>
        <v>0.28075757832202158</v>
      </c>
      <c r="CF45" s="127">
        <f t="shared" si="113"/>
        <v>9.0674900199600797E-2</v>
      </c>
      <c r="CG45" s="127">
        <f t="shared" si="114"/>
        <v>0.14003867265469061</v>
      </c>
      <c r="CH45" s="101"/>
      <c r="CI45" s="35">
        <v>1919</v>
      </c>
      <c r="CJ45" s="22">
        <v>0.47503572470039424</v>
      </c>
      <c r="CK45" s="22">
        <v>0.51567829708181856</v>
      </c>
      <c r="CL45" s="101"/>
      <c r="CT45" s="101"/>
      <c r="CU45" s="35">
        <v>1919</v>
      </c>
      <c r="CV45" s="39">
        <v>0.30901609124317636</v>
      </c>
      <c r="CW45" s="39">
        <v>0.66711621347570604</v>
      </c>
      <c r="CX45" s="39">
        <v>0.28166049415062822</v>
      </c>
      <c r="CY45" s="101"/>
      <c r="DG45" s="101"/>
      <c r="DH45" s="35">
        <v>1979</v>
      </c>
      <c r="DI45" s="258">
        <v>3.99</v>
      </c>
      <c r="DJ45" s="257">
        <v>22.2</v>
      </c>
      <c r="DK45" s="259">
        <v>0.98</v>
      </c>
      <c r="DL45" s="260">
        <v>1.37</v>
      </c>
      <c r="DM45" s="101"/>
    </row>
    <row r="46" spans="1:117" ht="14.25" x14ac:dyDescent="0.2">
      <c r="A46" s="101"/>
      <c r="B46" s="102">
        <v>1984</v>
      </c>
      <c r="C46" s="103">
        <v>26</v>
      </c>
      <c r="D46" s="104">
        <v>4210</v>
      </c>
      <c r="E46" s="105">
        <v>17921</v>
      </c>
      <c r="F46" s="106">
        <f t="shared" si="70"/>
        <v>17982.449517686575</v>
      </c>
      <c r="G46" s="132">
        <f t="shared" si="67"/>
        <v>1.0034289112039827</v>
      </c>
      <c r="H46" s="106">
        <f t="shared" si="68"/>
        <v>61.449517686574836</v>
      </c>
      <c r="I46" s="109">
        <f t="shared" si="71"/>
        <v>6.5119639276060931E-2</v>
      </c>
      <c r="J46" s="109">
        <f t="shared" si="72"/>
        <v>0.18894792005493513</v>
      </c>
      <c r="K46" s="110">
        <f t="shared" si="73"/>
        <v>0.28589022847424111</v>
      </c>
      <c r="L46" s="109">
        <f t="shared" si="74"/>
        <v>0.34464332424049926</v>
      </c>
      <c r="M46" s="109">
        <f t="shared" si="75"/>
        <v>0.27971429335758807</v>
      </c>
      <c r="N46" s="109">
        <f t="shared" si="76"/>
        <v>0.38474855557641363</v>
      </c>
      <c r="O46" s="111">
        <f t="shared" si="77"/>
        <v>0.5016710258720487</v>
      </c>
      <c r="P46" s="112">
        <f t="shared" si="78"/>
        <v>0.49899874590538768</v>
      </c>
      <c r="Q46" s="109">
        <f t="shared" si="79"/>
        <v>0.4491361807605595</v>
      </c>
      <c r="R46" s="109">
        <f t="shared" si="80"/>
        <v>0.70761487487900376</v>
      </c>
      <c r="S46" s="113">
        <f t="shared" si="81"/>
        <v>0.67550327080848604</v>
      </c>
      <c r="T46" s="109">
        <f t="shared" si="82"/>
        <v>9.4925729155372437E-2</v>
      </c>
      <c r="U46" s="114">
        <f t="shared" si="83"/>
        <v>5.8874552748563375E-2</v>
      </c>
      <c r="V46" s="110">
        <f t="shared" si="84"/>
        <v>4.9170551881166646E-2</v>
      </c>
      <c r="W46" s="115">
        <f t="shared" si="85"/>
        <v>0.14012929262733081</v>
      </c>
      <c r="X46" s="109">
        <f t="shared" si="86"/>
        <v>3.2961075571939717E-2</v>
      </c>
      <c r="Y46" s="116">
        <f t="shared" si="87"/>
        <v>0.1116114245855287</v>
      </c>
      <c r="Z46" s="117">
        <f t="shared" si="88"/>
        <v>1.1359814655655618E-2</v>
      </c>
      <c r="AA46" s="109">
        <f t="shared" si="89"/>
        <v>0.32286631930259013</v>
      </c>
      <c r="AB46" s="109">
        <f t="shared" si="90"/>
        <v>0.25277386244533595</v>
      </c>
      <c r="AC46" s="109">
        <f t="shared" si="37"/>
        <v>8.7116824234271265E-2</v>
      </c>
      <c r="AD46" s="116">
        <f t="shared" si="91"/>
        <v>0.32384618164733092</v>
      </c>
      <c r="AE46" s="117">
        <f t="shared" si="92"/>
        <v>0.25989890773070801</v>
      </c>
      <c r="AF46" s="118">
        <f t="shared" si="93"/>
        <v>8.2956541235379849E-2</v>
      </c>
      <c r="AG46" s="119">
        <v>16778</v>
      </c>
      <c r="AH46" s="119">
        <f t="shared" si="94"/>
        <v>72116</v>
      </c>
      <c r="AI46" s="120">
        <v>55338</v>
      </c>
      <c r="AJ46" s="121"/>
      <c r="AK46" s="119">
        <v>37381</v>
      </c>
      <c r="AL46" s="119">
        <v>6213</v>
      </c>
      <c r="AM46" s="119">
        <f t="shared" si="95"/>
        <v>10456</v>
      </c>
      <c r="AN46" s="119">
        <v>160566</v>
      </c>
      <c r="AO46" s="122">
        <v>143829</v>
      </c>
      <c r="AP46" s="119">
        <f t="shared" si="96"/>
        <v>13988</v>
      </c>
      <c r="AQ46" s="123">
        <v>26925</v>
      </c>
      <c r="AR46" s="119">
        <v>13320</v>
      </c>
      <c r="AS46" s="120">
        <v>3908</v>
      </c>
      <c r="AT46" s="120">
        <v>1286</v>
      </c>
      <c r="AU46" s="123">
        <v>3193</v>
      </c>
      <c r="AV46" s="119">
        <v>3258</v>
      </c>
      <c r="AW46" s="120">
        <v>1129</v>
      </c>
      <c r="AX46" s="119">
        <v>22500</v>
      </c>
      <c r="AY46" s="119">
        <f t="shared" si="44"/>
        <v>1756</v>
      </c>
      <c r="AZ46" s="119">
        <v>668</v>
      </c>
      <c r="BA46" s="119">
        <v>1270</v>
      </c>
      <c r="BB46" s="124">
        <v>313</v>
      </c>
      <c r="BC46" s="120">
        <v>283</v>
      </c>
      <c r="BD46" s="119">
        <f t="shared" si="45"/>
        <v>5253</v>
      </c>
      <c r="BE46" s="119">
        <v>3032</v>
      </c>
      <c r="BF46" s="120">
        <v>314</v>
      </c>
      <c r="BG46" s="120">
        <v>1435</v>
      </c>
      <c r="BH46" s="119">
        <v>1511</v>
      </c>
      <c r="BI46" s="119">
        <v>3527</v>
      </c>
      <c r="BJ46" s="119">
        <v>985</v>
      </c>
      <c r="BK46" s="124">
        <f t="shared" si="46"/>
        <v>1824</v>
      </c>
      <c r="BL46" s="125"/>
      <c r="BM46" s="22">
        <f t="shared" si="47"/>
        <v>0.5016710258720487</v>
      </c>
      <c r="BN46" s="39">
        <f t="shared" si="97"/>
        <v>0.34464332424049926</v>
      </c>
      <c r="BO46" s="126">
        <f t="shared" si="98"/>
        <v>0.4491361807605595</v>
      </c>
      <c r="BP46" s="39">
        <f t="shared" si="99"/>
        <v>0.70761487487900376</v>
      </c>
      <c r="BQ46" s="127">
        <f t="shared" si="100"/>
        <v>0.27971429335758807</v>
      </c>
      <c r="BR46" s="127">
        <f t="shared" si="101"/>
        <v>5.8874552748563375E-2</v>
      </c>
      <c r="BS46" s="39">
        <f t="shared" si="102"/>
        <v>4.9170551881166646E-2</v>
      </c>
      <c r="BT46" s="39">
        <f t="shared" si="103"/>
        <v>0.28589022847424111</v>
      </c>
      <c r="BU46" s="127">
        <f t="shared" si="104"/>
        <v>8.7116824234271265E-2</v>
      </c>
      <c r="BV46" s="127">
        <f t="shared" si="105"/>
        <v>0.14012929262733081</v>
      </c>
      <c r="BW46" s="125"/>
      <c r="BX46" s="22">
        <f t="shared" si="57"/>
        <v>0.49899874590538768</v>
      </c>
      <c r="BY46" s="39">
        <f t="shared" si="106"/>
        <v>0.34464332424049926</v>
      </c>
      <c r="BZ46" s="39">
        <f t="shared" si="107"/>
        <v>0.4491361807605595</v>
      </c>
      <c r="CA46" s="39">
        <f t="shared" si="108"/>
        <v>0.70761487487900376</v>
      </c>
      <c r="CB46" s="126">
        <f t="shared" si="109"/>
        <v>0.27971429335758807</v>
      </c>
      <c r="CC46" s="127">
        <f t="shared" si="110"/>
        <v>5.8874552748563375E-2</v>
      </c>
      <c r="CD46" s="127">
        <f t="shared" si="111"/>
        <v>4.9170551881166646E-2</v>
      </c>
      <c r="CE46" s="39">
        <f t="shared" si="112"/>
        <v>0.28589022847424111</v>
      </c>
      <c r="CF46" s="127">
        <f t="shared" si="113"/>
        <v>8.7116824234271265E-2</v>
      </c>
      <c r="CG46" s="127">
        <f t="shared" si="114"/>
        <v>0.14012929262733081</v>
      </c>
      <c r="CH46" s="101"/>
      <c r="CI46" s="35">
        <v>1920</v>
      </c>
      <c r="CJ46" s="22">
        <v>0.48525415070272954</v>
      </c>
      <c r="CK46" s="22">
        <v>0.509279317083428</v>
      </c>
      <c r="CL46" s="101"/>
      <c r="CT46" s="101"/>
      <c r="CU46" s="35">
        <v>1920</v>
      </c>
      <c r="CV46" s="39">
        <v>0.32304094181951964</v>
      </c>
      <c r="CW46" s="39">
        <v>0.69454926891820956</v>
      </c>
      <c r="CX46" s="39">
        <v>0.28554819466858727</v>
      </c>
      <c r="CY46" s="101"/>
      <c r="DG46" s="101"/>
      <c r="DH46" s="35">
        <v>1978</v>
      </c>
      <c r="DI46" s="258">
        <v>3.68</v>
      </c>
      <c r="DJ46" s="257">
        <v>22.2</v>
      </c>
      <c r="DK46" s="259">
        <v>0.98</v>
      </c>
      <c r="DL46" s="260">
        <v>1.34</v>
      </c>
      <c r="DM46" s="101"/>
    </row>
    <row r="47" spans="1:117" ht="14.25" x14ac:dyDescent="0.2">
      <c r="A47" s="101"/>
      <c r="B47" s="102">
        <v>1983</v>
      </c>
      <c r="C47" s="103">
        <v>26</v>
      </c>
      <c r="D47" s="104">
        <v>4218</v>
      </c>
      <c r="E47" s="105">
        <v>18170</v>
      </c>
      <c r="F47" s="106">
        <f t="shared" si="70"/>
        <v>18396.769567565651</v>
      </c>
      <c r="G47" s="132">
        <f t="shared" si="67"/>
        <v>1.0124804385011366</v>
      </c>
      <c r="H47" s="106">
        <f t="shared" si="68"/>
        <v>226.7695675656505</v>
      </c>
      <c r="I47" s="109">
        <f t="shared" si="71"/>
        <v>6.7222862123711979E-2</v>
      </c>
      <c r="J47" s="109">
        <f t="shared" si="72"/>
        <v>0.19323489932885907</v>
      </c>
      <c r="K47" s="110">
        <f t="shared" si="73"/>
        <v>0.28504637785217529</v>
      </c>
      <c r="L47" s="109">
        <f t="shared" si="74"/>
        <v>0.34788158017619775</v>
      </c>
      <c r="M47" s="109">
        <f t="shared" si="75"/>
        <v>0.28835830462302703</v>
      </c>
      <c r="N47" s="109">
        <f t="shared" si="76"/>
        <v>0.38926974041717177</v>
      </c>
      <c r="O47" s="111">
        <f t="shared" si="77"/>
        <v>0.50442766904064618</v>
      </c>
      <c r="P47" s="112">
        <f t="shared" si="78"/>
        <v>0.49727248155757864</v>
      </c>
      <c r="Q47" s="109">
        <f t="shared" si="79"/>
        <v>0.45414189210223205</v>
      </c>
      <c r="R47" s="109">
        <f t="shared" si="80"/>
        <v>0.71422933898095575</v>
      </c>
      <c r="S47" s="113">
        <f t="shared" si="81"/>
        <v>0.67012080536912755</v>
      </c>
      <c r="T47" s="109">
        <f t="shared" si="82"/>
        <v>9.2366890380313205E-2</v>
      </c>
      <c r="U47" s="114">
        <f t="shared" si="83"/>
        <v>5.9078299776286355E-2</v>
      </c>
      <c r="V47" s="110">
        <f t="shared" si="84"/>
        <v>5.0416107382550333E-2</v>
      </c>
      <c r="W47" s="115">
        <f t="shared" si="85"/>
        <v>0.13520530461040375</v>
      </c>
      <c r="X47" s="109">
        <f t="shared" si="86"/>
        <v>3.7798657718120805E-2</v>
      </c>
      <c r="Y47" s="116">
        <f t="shared" si="87"/>
        <v>0.11312766553559754</v>
      </c>
      <c r="Z47" s="117">
        <f t="shared" si="88"/>
        <v>1.3149456775519099E-2</v>
      </c>
      <c r="AA47" s="109">
        <f t="shared" si="89"/>
        <v>0.32495959856378398</v>
      </c>
      <c r="AB47" s="109">
        <f t="shared" si="90"/>
        <v>0.25476510067114094</v>
      </c>
      <c r="AC47" s="109">
        <f t="shared" si="37"/>
        <v>8.8628085795224604E-2</v>
      </c>
      <c r="AD47" s="116">
        <f t="shared" si="91"/>
        <v>0.32519015659955258</v>
      </c>
      <c r="AE47" s="117">
        <f t="shared" si="92"/>
        <v>0.26085775195418637</v>
      </c>
      <c r="AF47" s="118">
        <f t="shared" si="93"/>
        <v>8.4163994645581053E-2</v>
      </c>
      <c r="AG47" s="119">
        <v>17067</v>
      </c>
      <c r="AH47" s="119">
        <f t="shared" si="94"/>
        <v>72942</v>
      </c>
      <c r="AI47" s="120">
        <v>55875</v>
      </c>
      <c r="AJ47" s="121"/>
      <c r="AK47" s="119">
        <v>37443</v>
      </c>
      <c r="AL47" s="119">
        <v>6463</v>
      </c>
      <c r="AM47" s="119">
        <f t="shared" si="95"/>
        <v>10797</v>
      </c>
      <c r="AN47" s="119">
        <v>160615</v>
      </c>
      <c r="AO47" s="122">
        <v>143538</v>
      </c>
      <c r="AP47" s="119">
        <f t="shared" si="96"/>
        <v>14235</v>
      </c>
      <c r="AQ47" s="123">
        <v>26646</v>
      </c>
      <c r="AR47" s="119">
        <v>13518</v>
      </c>
      <c r="AS47" s="120">
        <v>4031</v>
      </c>
      <c r="AT47" s="120">
        <v>1256</v>
      </c>
      <c r="AU47" s="123">
        <v>3296</v>
      </c>
      <c r="AV47" s="119">
        <v>3301</v>
      </c>
      <c r="AW47" s="120">
        <v>1076</v>
      </c>
      <c r="AX47" s="119">
        <v>21716</v>
      </c>
      <c r="AY47" s="119">
        <f t="shared" si="44"/>
        <v>1890</v>
      </c>
      <c r="AZ47" s="119">
        <v>717</v>
      </c>
      <c r="BA47" s="119">
        <v>1379</v>
      </c>
      <c r="BB47" s="124">
        <v>493</v>
      </c>
      <c r="BC47" s="120">
        <v>266</v>
      </c>
      <c r="BD47" s="119">
        <f t="shared" si="45"/>
        <v>5161</v>
      </c>
      <c r="BE47" s="119">
        <v>3325</v>
      </c>
      <c r="BF47" s="120">
        <v>321</v>
      </c>
      <c r="BG47" s="120">
        <v>1561</v>
      </c>
      <c r="BH47" s="119">
        <v>1619</v>
      </c>
      <c r="BI47" s="119">
        <v>3498</v>
      </c>
      <c r="BJ47" s="119">
        <v>1033</v>
      </c>
      <c r="BK47" s="124">
        <f t="shared" si="46"/>
        <v>2112</v>
      </c>
      <c r="BL47" s="125"/>
      <c r="BM47" s="22">
        <f t="shared" si="47"/>
        <v>0.50442766904064618</v>
      </c>
      <c r="BN47" s="39">
        <f t="shared" si="97"/>
        <v>0.34788158017619775</v>
      </c>
      <c r="BO47" s="126">
        <f t="shared" si="98"/>
        <v>0.45414189210223205</v>
      </c>
      <c r="BP47" s="39">
        <f t="shared" si="99"/>
        <v>0.71422933898095575</v>
      </c>
      <c r="BQ47" s="127">
        <f t="shared" si="100"/>
        <v>0.28835830462302703</v>
      </c>
      <c r="BR47" s="127">
        <f t="shared" si="101"/>
        <v>5.9078299776286355E-2</v>
      </c>
      <c r="BS47" s="39">
        <f t="shared" si="102"/>
        <v>5.0416107382550333E-2</v>
      </c>
      <c r="BT47" s="39">
        <f t="shared" si="103"/>
        <v>0.28504637785217529</v>
      </c>
      <c r="BU47" s="127">
        <f t="shared" si="104"/>
        <v>8.8628085795224604E-2</v>
      </c>
      <c r="BV47" s="127">
        <f t="shared" si="105"/>
        <v>0.13520530461040375</v>
      </c>
      <c r="BW47" s="125"/>
      <c r="BX47" s="22">
        <f t="shared" si="57"/>
        <v>0.49727248155757864</v>
      </c>
      <c r="BY47" s="39">
        <f t="shared" si="106"/>
        <v>0.34788158017619775</v>
      </c>
      <c r="BZ47" s="39">
        <f t="shared" si="107"/>
        <v>0.45414189210223205</v>
      </c>
      <c r="CA47" s="39">
        <f t="shared" si="108"/>
        <v>0.71422933898095575</v>
      </c>
      <c r="CB47" s="126">
        <f t="shared" si="109"/>
        <v>0.28835830462302703</v>
      </c>
      <c r="CC47" s="127">
        <f t="shared" si="110"/>
        <v>5.9078299776286355E-2</v>
      </c>
      <c r="CD47" s="127">
        <f t="shared" si="111"/>
        <v>5.0416107382550333E-2</v>
      </c>
      <c r="CE47" s="39">
        <f t="shared" si="112"/>
        <v>0.28504637785217529</v>
      </c>
      <c r="CF47" s="127">
        <f t="shared" si="113"/>
        <v>8.8628085795224604E-2</v>
      </c>
      <c r="CG47" s="127">
        <f t="shared" si="114"/>
        <v>0.13520530461040375</v>
      </c>
      <c r="CH47" s="101"/>
      <c r="CI47" s="35">
        <v>1921</v>
      </c>
      <c r="CJ47" s="22">
        <v>0.50123749673422657</v>
      </c>
      <c r="CK47" s="22">
        <v>0.49927023040613266</v>
      </c>
      <c r="CL47" s="101"/>
      <c r="CT47" s="101"/>
      <c r="CU47" s="35">
        <v>1921</v>
      </c>
      <c r="CV47" s="39">
        <v>0.34957618375549887</v>
      </c>
      <c r="CW47" s="39">
        <v>0.73461656578064261</v>
      </c>
      <c r="CX47" s="39">
        <v>0.29491621822379066</v>
      </c>
      <c r="CY47" s="101"/>
      <c r="DG47" s="101"/>
      <c r="DH47" s="35">
        <v>1977</v>
      </c>
      <c r="DI47" s="258">
        <v>3.99</v>
      </c>
      <c r="DJ47" s="257">
        <v>21.8</v>
      </c>
      <c r="DK47" s="259">
        <v>0.98</v>
      </c>
      <c r="DL47" s="260">
        <v>1.37</v>
      </c>
      <c r="DM47" s="101"/>
    </row>
    <row r="48" spans="1:117" ht="14.25" x14ac:dyDescent="0.2">
      <c r="A48" s="101"/>
      <c r="B48" s="102">
        <v>1982</v>
      </c>
      <c r="C48" s="103">
        <v>26</v>
      </c>
      <c r="D48" s="104">
        <v>4214</v>
      </c>
      <c r="E48" s="105">
        <v>18110</v>
      </c>
      <c r="F48" s="106">
        <f t="shared" si="70"/>
        <v>18396.733119055036</v>
      </c>
      <c r="G48" s="132">
        <f t="shared" si="67"/>
        <v>1.0158328613503609</v>
      </c>
      <c r="H48" s="106">
        <f t="shared" si="68"/>
        <v>286.73311905503579</v>
      </c>
      <c r="I48" s="109">
        <f t="shared" si="71"/>
        <v>6.6162230608799291E-2</v>
      </c>
      <c r="J48" s="109">
        <f t="shared" si="72"/>
        <v>0.19023058252427186</v>
      </c>
      <c r="K48" s="110">
        <f t="shared" si="73"/>
        <v>0.2837790842096547</v>
      </c>
      <c r="L48" s="109">
        <f t="shared" si="74"/>
        <v>0.34780017876651109</v>
      </c>
      <c r="M48" s="109">
        <f t="shared" si="75"/>
        <v>0.28310005046346709</v>
      </c>
      <c r="N48" s="109">
        <f t="shared" si="76"/>
        <v>0.38870890536875041</v>
      </c>
      <c r="O48" s="111">
        <f t="shared" si="77"/>
        <v>0.50355533470492853</v>
      </c>
      <c r="P48" s="112">
        <f t="shared" si="78"/>
        <v>0.49781875453199681</v>
      </c>
      <c r="Q48" s="109">
        <f t="shared" si="79"/>
        <v>0.45344001390406197</v>
      </c>
      <c r="R48" s="109">
        <f t="shared" si="80"/>
        <v>0.71271470396177583</v>
      </c>
      <c r="S48" s="113">
        <f t="shared" si="81"/>
        <v>0.67195531125071384</v>
      </c>
      <c r="T48" s="109">
        <f t="shared" si="82"/>
        <v>9.0983723586521986E-2</v>
      </c>
      <c r="U48" s="114">
        <f t="shared" si="83"/>
        <v>6.0304825813820677E-2</v>
      </c>
      <c r="V48" s="110">
        <f t="shared" si="84"/>
        <v>5.2844802969731583E-2</v>
      </c>
      <c r="W48" s="115">
        <f t="shared" si="85"/>
        <v>0.13172236567682988</v>
      </c>
      <c r="X48" s="109">
        <f t="shared" si="86"/>
        <v>3.7032410051399199E-2</v>
      </c>
      <c r="Y48" s="116">
        <f t="shared" si="87"/>
        <v>0.11241185817856789</v>
      </c>
      <c r="Z48" s="117">
        <f t="shared" si="88"/>
        <v>1.2879878836031384E-2</v>
      </c>
      <c r="AA48" s="109">
        <f t="shared" si="89"/>
        <v>0.32400579859302536</v>
      </c>
      <c r="AB48" s="109">
        <f t="shared" si="90"/>
        <v>0.24948243860651056</v>
      </c>
      <c r="AC48" s="109">
        <f t="shared" si="37"/>
        <v>8.6770036746449494E-2</v>
      </c>
      <c r="AD48" s="116">
        <f t="shared" si="91"/>
        <v>0.32320816676185038</v>
      </c>
      <c r="AE48" s="117">
        <f t="shared" si="92"/>
        <v>0.26119501349298296</v>
      </c>
      <c r="AF48" s="118">
        <f t="shared" si="93"/>
        <v>8.2567782302115408E-2</v>
      </c>
      <c r="AG48" s="119">
        <v>17019</v>
      </c>
      <c r="AH48" s="119">
        <f t="shared" si="94"/>
        <v>73051</v>
      </c>
      <c r="AI48" s="120">
        <v>56032</v>
      </c>
      <c r="AJ48" s="121"/>
      <c r="AK48" s="119">
        <v>37651</v>
      </c>
      <c r="AL48" s="119">
        <v>6316</v>
      </c>
      <c r="AM48" s="119">
        <f t="shared" si="95"/>
        <v>10659</v>
      </c>
      <c r="AN48" s="119">
        <v>161104</v>
      </c>
      <c r="AO48" s="122">
        <v>144149</v>
      </c>
      <c r="AP48" s="119">
        <f t="shared" si="96"/>
        <v>13979</v>
      </c>
      <c r="AQ48" s="123">
        <v>26992</v>
      </c>
      <c r="AR48" s="119">
        <v>13302</v>
      </c>
      <c r="AS48" s="120">
        <v>3905</v>
      </c>
      <c r="AT48" s="120">
        <v>1221</v>
      </c>
      <c r="AU48" s="123">
        <v>3147</v>
      </c>
      <c r="AV48" s="119">
        <v>3379</v>
      </c>
      <c r="AW48" s="120">
        <v>1091</v>
      </c>
      <c r="AX48" s="119">
        <v>21221</v>
      </c>
      <c r="AY48" s="119">
        <f t="shared" si="44"/>
        <v>1847</v>
      </c>
      <c r="AZ48" s="119">
        <v>677</v>
      </c>
      <c r="BA48" s="119">
        <v>1319</v>
      </c>
      <c r="BB48" s="124">
        <v>457</v>
      </c>
      <c r="BC48" s="120">
        <v>256</v>
      </c>
      <c r="BD48" s="119">
        <f t="shared" si="45"/>
        <v>5098</v>
      </c>
      <c r="BE48" s="119">
        <v>3176</v>
      </c>
      <c r="BF48" s="120">
        <v>299</v>
      </c>
      <c r="BG48" s="120">
        <v>1740</v>
      </c>
      <c r="BH48" s="119">
        <v>1618</v>
      </c>
      <c r="BI48" s="119">
        <v>3452</v>
      </c>
      <c r="BJ48" s="119">
        <v>964</v>
      </c>
      <c r="BK48" s="124">
        <f t="shared" si="46"/>
        <v>2075</v>
      </c>
      <c r="BL48" s="125"/>
      <c r="BM48" s="22">
        <f t="shared" si="47"/>
        <v>0.50355533470492853</v>
      </c>
      <c r="BN48" s="39">
        <f t="shared" si="97"/>
        <v>0.34780017876651109</v>
      </c>
      <c r="BO48" s="126">
        <f t="shared" si="98"/>
        <v>0.45344001390406197</v>
      </c>
      <c r="BP48" s="39">
        <f t="shared" si="99"/>
        <v>0.71271470396177583</v>
      </c>
      <c r="BQ48" s="127">
        <f t="shared" si="100"/>
        <v>0.28310005046346709</v>
      </c>
      <c r="BR48" s="127">
        <f t="shared" si="101"/>
        <v>6.0304825813820677E-2</v>
      </c>
      <c r="BS48" s="39">
        <f t="shared" si="102"/>
        <v>5.2844802969731583E-2</v>
      </c>
      <c r="BT48" s="39">
        <f t="shared" si="103"/>
        <v>0.2837790842096547</v>
      </c>
      <c r="BU48" s="127">
        <f t="shared" si="104"/>
        <v>8.6770036746449494E-2</v>
      </c>
      <c r="BV48" s="127">
        <f t="shared" si="105"/>
        <v>0.13172236567682988</v>
      </c>
      <c r="BW48" s="125"/>
      <c r="BX48" s="22">
        <f t="shared" si="57"/>
        <v>0.49781875453199681</v>
      </c>
      <c r="BY48" s="39">
        <f t="shared" si="106"/>
        <v>0.34780017876651109</v>
      </c>
      <c r="BZ48" s="39">
        <f t="shared" si="107"/>
        <v>0.45344001390406197</v>
      </c>
      <c r="CA48" s="39">
        <f t="shared" si="108"/>
        <v>0.71271470396177583</v>
      </c>
      <c r="CB48" s="126">
        <f t="shared" si="109"/>
        <v>0.28310005046346709</v>
      </c>
      <c r="CC48" s="127">
        <f t="shared" si="110"/>
        <v>6.0304825813820677E-2</v>
      </c>
      <c r="CD48" s="127">
        <f t="shared" si="111"/>
        <v>5.2844802969731583E-2</v>
      </c>
      <c r="CE48" s="39">
        <f t="shared" si="112"/>
        <v>0.2837790842096547</v>
      </c>
      <c r="CF48" s="127">
        <f t="shared" si="113"/>
        <v>8.6770036746449494E-2</v>
      </c>
      <c r="CG48" s="127">
        <f t="shared" si="114"/>
        <v>0.13172236567682988</v>
      </c>
      <c r="CH48" s="101"/>
      <c r="CI48" s="35">
        <v>1922</v>
      </c>
      <c r="CJ48" s="22">
        <v>0.5042815418668759</v>
      </c>
      <c r="CK48" s="22">
        <v>0.49736398927725717</v>
      </c>
      <c r="CL48" s="101"/>
      <c r="CT48" s="101"/>
      <c r="CU48" s="35">
        <v>1922</v>
      </c>
      <c r="CV48" s="39">
        <v>0.35294965614903884</v>
      </c>
      <c r="CW48" s="39">
        <v>0.74268066744813799</v>
      </c>
      <c r="CX48" s="39">
        <v>0.29431172983191772</v>
      </c>
      <c r="CY48" s="101"/>
      <c r="DG48" s="101"/>
      <c r="DH48" s="35">
        <v>1976</v>
      </c>
      <c r="DI48" s="258">
        <v>3.51</v>
      </c>
      <c r="DJ48" s="257">
        <v>22.2</v>
      </c>
      <c r="DK48" s="259">
        <v>0.98</v>
      </c>
      <c r="DL48" s="260">
        <v>1.32</v>
      </c>
      <c r="DM48" s="101"/>
    </row>
    <row r="49" spans="1:117" ht="14.25" x14ac:dyDescent="0.2">
      <c r="A49" s="101"/>
      <c r="B49" s="102">
        <v>1981</v>
      </c>
      <c r="C49" s="103">
        <v>26</v>
      </c>
      <c r="D49" s="104">
        <v>2788</v>
      </c>
      <c r="E49" s="105">
        <v>11147</v>
      </c>
      <c r="F49" s="106">
        <f t="shared" si="70"/>
        <v>11324.610370932687</v>
      </c>
      <c r="G49" s="132">
        <f t="shared" si="67"/>
        <v>1.015933468281393</v>
      </c>
      <c r="H49" s="106">
        <f t="shared" si="68"/>
        <v>177.61037093268715</v>
      </c>
      <c r="I49" s="109">
        <f t="shared" si="71"/>
        <v>6.0816681146828845E-2</v>
      </c>
      <c r="J49" s="109">
        <f t="shared" si="72"/>
        <v>0.18496180136710896</v>
      </c>
      <c r="K49" s="110">
        <f t="shared" si="73"/>
        <v>0.27873140835596305</v>
      </c>
      <c r="L49" s="109">
        <f t="shared" si="74"/>
        <v>0.32880670872209422</v>
      </c>
      <c r="M49" s="109">
        <f t="shared" si="75"/>
        <v>0.26658939437844104</v>
      </c>
      <c r="N49" s="109">
        <f t="shared" si="76"/>
        <v>0.36857315252945472</v>
      </c>
      <c r="O49" s="111">
        <f t="shared" si="77"/>
        <v>0.49315559782977575</v>
      </c>
      <c r="P49" s="112">
        <f t="shared" si="78"/>
        <v>0.50433127497667363</v>
      </c>
      <c r="Q49" s="109">
        <f t="shared" si="79"/>
        <v>0.42750160540928495</v>
      </c>
      <c r="R49" s="109">
        <f t="shared" si="80"/>
        <v>0.6886499962041881</v>
      </c>
      <c r="S49" s="113">
        <f t="shared" si="81"/>
        <v>0.69380780056292723</v>
      </c>
      <c r="T49" s="109">
        <f t="shared" si="82"/>
        <v>9.6760296398414616E-2</v>
      </c>
      <c r="U49" s="114">
        <f t="shared" si="83"/>
        <v>5.1151703142052959E-2</v>
      </c>
      <c r="V49" s="110">
        <f t="shared" si="84"/>
        <v>5.9767936124992822E-2</v>
      </c>
      <c r="W49" s="115">
        <f t="shared" si="85"/>
        <v>0.12500472179201449</v>
      </c>
      <c r="X49" s="109">
        <f t="shared" si="86"/>
        <v>4.0381411913378136E-2</v>
      </c>
      <c r="Y49" s="116">
        <f t="shared" si="87"/>
        <v>0.10526763117138216</v>
      </c>
      <c r="Z49" s="117">
        <f t="shared" si="88"/>
        <v>1.327767914478903E-2</v>
      </c>
      <c r="AA49" s="109">
        <f t="shared" si="89"/>
        <v>0.32007684367473332</v>
      </c>
      <c r="AB49" s="109">
        <f t="shared" si="90"/>
        <v>0.26802228732264921</v>
      </c>
      <c r="AC49" s="109">
        <f t="shared" si="37"/>
        <v>8.8127526158727765E-2</v>
      </c>
      <c r="AD49" s="116">
        <f t="shared" si="91"/>
        <v>0.32015049686943536</v>
      </c>
      <c r="AE49" s="117">
        <f t="shared" si="92"/>
        <v>0.2557189283030053</v>
      </c>
      <c r="AF49" s="118">
        <f t="shared" si="93"/>
        <v>8.37457031692668E-2</v>
      </c>
      <c r="AG49" s="119">
        <v>10451</v>
      </c>
      <c r="AH49" s="119">
        <f t="shared" si="94"/>
        <v>45269</v>
      </c>
      <c r="AI49" s="120">
        <v>34818</v>
      </c>
      <c r="AJ49" s="121"/>
      <c r="AK49" s="119">
        <v>24157</v>
      </c>
      <c r="AL49" s="119">
        <v>4000</v>
      </c>
      <c r="AM49" s="119">
        <f t="shared" si="95"/>
        <v>6440</v>
      </c>
      <c r="AN49" s="119">
        <v>105892</v>
      </c>
      <c r="AO49" s="122">
        <v>94467</v>
      </c>
      <c r="AP49" s="119">
        <f t="shared" si="96"/>
        <v>9332</v>
      </c>
      <c r="AQ49" s="123">
        <v>17717</v>
      </c>
      <c r="AR49" s="119">
        <v>8868</v>
      </c>
      <c r="AS49" s="120">
        <v>2664</v>
      </c>
      <c r="AT49" s="120">
        <v>829</v>
      </c>
      <c r="AU49" s="123">
        <v>2208</v>
      </c>
      <c r="AV49" s="119">
        <v>1781</v>
      </c>
      <c r="AW49" s="120">
        <v>715</v>
      </c>
      <c r="AX49" s="119">
        <v>13237</v>
      </c>
      <c r="AY49" s="119">
        <f t="shared" si="44"/>
        <v>1191</v>
      </c>
      <c r="AZ49" s="119">
        <v>464</v>
      </c>
      <c r="BA49" s="119">
        <v>895</v>
      </c>
      <c r="BB49" s="124">
        <v>307</v>
      </c>
      <c r="BC49" s="120">
        <v>181</v>
      </c>
      <c r="BD49" s="119">
        <f t="shared" si="45"/>
        <v>3369</v>
      </c>
      <c r="BE49" s="119">
        <v>2021</v>
      </c>
      <c r="BF49" s="120">
        <v>169</v>
      </c>
      <c r="BG49" s="120">
        <v>1252</v>
      </c>
      <c r="BH49" s="119">
        <v>1099</v>
      </c>
      <c r="BI49" s="119">
        <v>2304</v>
      </c>
      <c r="BJ49" s="119">
        <v>659</v>
      </c>
      <c r="BK49" s="124">
        <f t="shared" si="46"/>
        <v>1406</v>
      </c>
      <c r="BL49" s="125"/>
      <c r="BM49" s="22">
        <f t="shared" si="47"/>
        <v>0.49315559782977575</v>
      </c>
      <c r="BN49" s="39">
        <f t="shared" si="97"/>
        <v>0.32880670872209422</v>
      </c>
      <c r="BO49" s="126">
        <f t="shared" si="98"/>
        <v>0.42750160540928495</v>
      </c>
      <c r="BP49" s="39">
        <f t="shared" si="99"/>
        <v>0.6886499962041881</v>
      </c>
      <c r="BQ49" s="127">
        <f t="shared" si="100"/>
        <v>0.26658939437844104</v>
      </c>
      <c r="BR49" s="127">
        <f t="shared" si="101"/>
        <v>5.1151703142052959E-2</v>
      </c>
      <c r="BS49" s="39">
        <f t="shared" si="102"/>
        <v>5.9767936124992822E-2</v>
      </c>
      <c r="BT49" s="39">
        <f t="shared" si="103"/>
        <v>0.27873140835596305</v>
      </c>
      <c r="BU49" s="127">
        <f t="shared" si="104"/>
        <v>8.8127526158727765E-2</v>
      </c>
      <c r="BV49" s="127">
        <f t="shared" si="105"/>
        <v>0.12500472179201449</v>
      </c>
      <c r="BW49" s="125"/>
      <c r="BX49" s="22">
        <f t="shared" si="57"/>
        <v>0.50433127497667363</v>
      </c>
      <c r="BY49" s="39">
        <f t="shared" si="106"/>
        <v>0.32880670872209422</v>
      </c>
      <c r="BZ49" s="39">
        <f t="shared" si="107"/>
        <v>0.42750160540928495</v>
      </c>
      <c r="CA49" s="39">
        <f t="shared" si="108"/>
        <v>0.6886499962041881</v>
      </c>
      <c r="CB49" s="126">
        <f t="shared" si="109"/>
        <v>0.26658939437844104</v>
      </c>
      <c r="CC49" s="127">
        <f t="shared" si="110"/>
        <v>5.1151703142052959E-2</v>
      </c>
      <c r="CD49" s="127">
        <f t="shared" si="111"/>
        <v>5.9767936124992822E-2</v>
      </c>
      <c r="CE49" s="39">
        <f t="shared" si="112"/>
        <v>0.27873140835596305</v>
      </c>
      <c r="CF49" s="127">
        <f t="shared" si="113"/>
        <v>8.8127526158727765E-2</v>
      </c>
      <c r="CG49" s="127">
        <f t="shared" si="114"/>
        <v>0.12500472179201449</v>
      </c>
      <c r="CH49" s="101"/>
      <c r="CI49" s="35">
        <v>1923</v>
      </c>
      <c r="CJ49" s="22">
        <v>0.50156557710401561</v>
      </c>
      <c r="CK49" s="22">
        <v>0.4990647800047045</v>
      </c>
      <c r="CL49" s="101"/>
      <c r="CT49" s="101"/>
      <c r="CU49" s="35">
        <v>1923</v>
      </c>
      <c r="CV49" s="39">
        <v>0.34660406934576959</v>
      </c>
      <c r="CW49" s="39">
        <v>0.73418393435607276</v>
      </c>
      <c r="CX49" s="39">
        <v>0.29040813191093012</v>
      </c>
      <c r="CY49" s="101"/>
      <c r="DG49" s="101"/>
      <c r="DH49" s="35">
        <v>1975</v>
      </c>
      <c r="DI49" s="258">
        <v>3.7</v>
      </c>
      <c r="DJ49" s="257">
        <v>22</v>
      </c>
      <c r="DK49" s="259">
        <v>0.98</v>
      </c>
      <c r="DL49" s="260">
        <v>1.36</v>
      </c>
      <c r="DM49" s="101"/>
    </row>
    <row r="50" spans="1:117" ht="14.25" x14ac:dyDescent="0.2">
      <c r="A50" s="101"/>
      <c r="B50" s="102">
        <v>1980</v>
      </c>
      <c r="C50" s="103">
        <v>26</v>
      </c>
      <c r="D50" s="104">
        <v>4210</v>
      </c>
      <c r="E50" s="105">
        <v>18053</v>
      </c>
      <c r="F50" s="106">
        <f t="shared" si="70"/>
        <v>18318.834004650296</v>
      </c>
      <c r="G50" s="132">
        <f t="shared" si="67"/>
        <v>1.01472519828562</v>
      </c>
      <c r="H50" s="106">
        <f t="shared" si="68"/>
        <v>265.83400465029627</v>
      </c>
      <c r="I50" s="109">
        <f t="shared" si="71"/>
        <v>6.518206066621178E-2</v>
      </c>
      <c r="J50" s="109">
        <f t="shared" si="72"/>
        <v>0.18797180780651854</v>
      </c>
      <c r="K50" s="110">
        <f t="shared" si="73"/>
        <v>0.28698314464173152</v>
      </c>
      <c r="L50" s="109">
        <f t="shared" si="74"/>
        <v>0.34676508901432912</v>
      </c>
      <c r="M50" s="109">
        <f t="shared" si="75"/>
        <v>0.27548238255033558</v>
      </c>
      <c r="N50" s="109">
        <f t="shared" si="76"/>
        <v>0.38777746947835739</v>
      </c>
      <c r="O50" s="111">
        <f t="shared" si="77"/>
        <v>0.50257550183499744</v>
      </c>
      <c r="P50" s="112">
        <f t="shared" si="78"/>
        <v>0.49843234520976093</v>
      </c>
      <c r="Q50" s="109">
        <f t="shared" si="79"/>
        <v>0.45177098194901061</v>
      </c>
      <c r="R50" s="109">
        <f t="shared" si="80"/>
        <v>0.71414294909895459</v>
      </c>
      <c r="S50" s="113">
        <f t="shared" si="81"/>
        <v>0.68233694679975676</v>
      </c>
      <c r="T50" s="109">
        <f t="shared" si="82"/>
        <v>9.2858931701906913E-2</v>
      </c>
      <c r="U50" s="114">
        <f t="shared" si="83"/>
        <v>5.5221637866265966E-2</v>
      </c>
      <c r="V50" s="110">
        <f t="shared" si="84"/>
        <v>5.6867375049193231E-2</v>
      </c>
      <c r="W50" s="115">
        <f t="shared" si="85"/>
        <v>0.12537683766515725</v>
      </c>
      <c r="X50" s="109">
        <f t="shared" si="86"/>
        <v>3.6206218024399842E-2</v>
      </c>
      <c r="Y50" s="116">
        <f t="shared" si="87"/>
        <v>0.11198436821537125</v>
      </c>
      <c r="Z50" s="117">
        <f t="shared" si="88"/>
        <v>1.255505241610322E-2</v>
      </c>
      <c r="AA50" s="109">
        <f t="shared" si="89"/>
        <v>0.32636547962059725</v>
      </c>
      <c r="AB50" s="109">
        <f t="shared" si="90"/>
        <v>0.24770133447819398</v>
      </c>
      <c r="AC50" s="109">
        <f t="shared" si="37"/>
        <v>8.5894175299299047E-2</v>
      </c>
      <c r="AD50" s="116">
        <f t="shared" si="91"/>
        <v>0.32294014525419484</v>
      </c>
      <c r="AE50" s="117">
        <f t="shared" si="92"/>
        <v>0.26459489456159824</v>
      </c>
      <c r="AF50" s="118">
        <f t="shared" si="93"/>
        <v>8.1818745735376217E-2</v>
      </c>
      <c r="AG50" s="119">
        <v>16928</v>
      </c>
      <c r="AH50" s="119">
        <f t="shared" si="94"/>
        <v>72830</v>
      </c>
      <c r="AI50" s="120">
        <v>55902</v>
      </c>
      <c r="AJ50" s="121"/>
      <c r="AK50" s="119">
        <v>38144</v>
      </c>
      <c r="AL50" s="119">
        <v>6345</v>
      </c>
      <c r="AM50" s="119">
        <f t="shared" si="95"/>
        <v>10508</v>
      </c>
      <c r="AN50" s="119">
        <v>161210</v>
      </c>
      <c r="AO50" s="122">
        <v>144160</v>
      </c>
      <c r="AP50" s="119">
        <f t="shared" si="96"/>
        <v>13847</v>
      </c>
      <c r="AQ50" s="123">
        <v>27636</v>
      </c>
      <c r="AR50" s="119">
        <v>13190</v>
      </c>
      <c r="AS50" s="120">
        <v>4114</v>
      </c>
      <c r="AT50" s="120">
        <v>1296</v>
      </c>
      <c r="AU50" s="123">
        <v>3362</v>
      </c>
      <c r="AV50" s="119">
        <v>3087</v>
      </c>
      <c r="AW50" s="120">
        <v>1031</v>
      </c>
      <c r="AX50" s="119">
        <v>20212</v>
      </c>
      <c r="AY50" s="119">
        <f t="shared" si="44"/>
        <v>1739</v>
      </c>
      <c r="AZ50" s="119">
        <v>657</v>
      </c>
      <c r="BA50" s="119">
        <v>1435</v>
      </c>
      <c r="BB50" s="124">
        <v>414</v>
      </c>
      <c r="BC50" s="120">
        <v>257</v>
      </c>
      <c r="BD50" s="119">
        <f t="shared" si="45"/>
        <v>5191</v>
      </c>
      <c r="BE50" s="119">
        <v>3294</v>
      </c>
      <c r="BF50" s="120">
        <v>294</v>
      </c>
      <c r="BG50" s="120">
        <v>1883</v>
      </c>
      <c r="BH50" s="119">
        <v>1610</v>
      </c>
      <c r="BI50" s="119">
        <v>3609</v>
      </c>
      <c r="BJ50" s="119">
        <v>1076</v>
      </c>
      <c r="BK50" s="124">
        <f t="shared" si="46"/>
        <v>2024</v>
      </c>
      <c r="BL50" s="125"/>
      <c r="BM50" s="22">
        <f t="shared" si="47"/>
        <v>0.50257550183499744</v>
      </c>
      <c r="BN50" s="39">
        <f t="shared" si="97"/>
        <v>0.34676508901432912</v>
      </c>
      <c r="BO50" s="126">
        <f t="shared" si="98"/>
        <v>0.45177098194901061</v>
      </c>
      <c r="BP50" s="39">
        <f t="shared" si="99"/>
        <v>0.71414294909895459</v>
      </c>
      <c r="BQ50" s="127">
        <f t="shared" si="100"/>
        <v>0.27548238255033558</v>
      </c>
      <c r="BR50" s="127">
        <f t="shared" si="101"/>
        <v>5.5221637866265966E-2</v>
      </c>
      <c r="BS50" s="39">
        <f t="shared" si="102"/>
        <v>5.6867375049193231E-2</v>
      </c>
      <c r="BT50" s="39">
        <f t="shared" si="103"/>
        <v>0.28698314464173152</v>
      </c>
      <c r="BU50" s="127">
        <f t="shared" si="104"/>
        <v>8.5894175299299047E-2</v>
      </c>
      <c r="BV50" s="127">
        <f t="shared" si="105"/>
        <v>0.12537683766515725</v>
      </c>
      <c r="BW50" s="125"/>
      <c r="BX50" s="22">
        <f t="shared" si="57"/>
        <v>0.49843234520976093</v>
      </c>
      <c r="BY50" s="39">
        <f t="shared" si="106"/>
        <v>0.34676508901432912</v>
      </c>
      <c r="BZ50" s="39">
        <f t="shared" si="107"/>
        <v>0.45177098194901061</v>
      </c>
      <c r="CA50" s="39">
        <f t="shared" si="108"/>
        <v>0.71414294909895459</v>
      </c>
      <c r="CB50" s="126">
        <f t="shared" si="109"/>
        <v>0.27548238255033558</v>
      </c>
      <c r="CC50" s="127">
        <f t="shared" si="110"/>
        <v>5.5221637866265966E-2</v>
      </c>
      <c r="CD50" s="127">
        <f t="shared" si="111"/>
        <v>5.6867375049193231E-2</v>
      </c>
      <c r="CE50" s="39">
        <f t="shared" si="112"/>
        <v>0.28698314464173152</v>
      </c>
      <c r="CF50" s="127">
        <f t="shared" si="113"/>
        <v>8.5894175299299047E-2</v>
      </c>
      <c r="CG50" s="127">
        <f t="shared" si="114"/>
        <v>0.12537683766515725</v>
      </c>
      <c r="CH50" s="101"/>
      <c r="CI50" s="35">
        <v>1924</v>
      </c>
      <c r="CJ50" s="22">
        <v>0.50040853483148517</v>
      </c>
      <c r="CK50" s="22">
        <v>0.49978934270717174</v>
      </c>
      <c r="CL50" s="101"/>
      <c r="CT50" s="101"/>
      <c r="CU50" s="35">
        <v>1924</v>
      </c>
      <c r="CV50" s="39">
        <v>0.34457851352066066</v>
      </c>
      <c r="CW50" s="39">
        <v>0.72871506221254045</v>
      </c>
      <c r="CX50" s="39">
        <v>0.28930084539622064</v>
      </c>
      <c r="CY50" s="101"/>
      <c r="DG50" s="101"/>
      <c r="DH50" s="35">
        <v>1974</v>
      </c>
      <c r="DI50" s="258">
        <v>3.62</v>
      </c>
      <c r="DJ50" s="257">
        <v>22</v>
      </c>
      <c r="DK50" s="259">
        <v>0.98</v>
      </c>
      <c r="DL50" s="260">
        <v>1.34</v>
      </c>
      <c r="DM50" s="101"/>
    </row>
    <row r="51" spans="1:117" ht="14.25" x14ac:dyDescent="0.2">
      <c r="A51" s="101"/>
      <c r="B51" s="102">
        <v>1979</v>
      </c>
      <c r="C51" s="103">
        <v>26</v>
      </c>
      <c r="D51" s="104">
        <v>4196</v>
      </c>
      <c r="E51" s="105">
        <v>18713</v>
      </c>
      <c r="F51" s="106">
        <f t="shared" si="70"/>
        <v>18831.31199156235</v>
      </c>
      <c r="G51" s="132">
        <f t="shared" si="67"/>
        <v>1.0063224491830465</v>
      </c>
      <c r="H51" s="106">
        <f t="shared" si="68"/>
        <v>118.31199156235016</v>
      </c>
      <c r="I51" s="109">
        <f t="shared" si="71"/>
        <v>6.8051727793088823E-2</v>
      </c>
      <c r="J51" s="109">
        <f t="shared" si="72"/>
        <v>0.19229346159945029</v>
      </c>
      <c r="K51" s="110">
        <f t="shared" si="73"/>
        <v>0.28579717833518459</v>
      </c>
      <c r="L51" s="109">
        <f t="shared" si="74"/>
        <v>0.35389517265460352</v>
      </c>
      <c r="M51" s="109">
        <f t="shared" si="75"/>
        <v>0.28788478278072327</v>
      </c>
      <c r="N51" s="109">
        <f t="shared" si="76"/>
        <v>0.39748025099445344</v>
      </c>
      <c r="O51" s="111">
        <f t="shared" si="77"/>
        <v>0.50784172760330148</v>
      </c>
      <c r="P51" s="112">
        <f t="shared" si="78"/>
        <v>0.49513453071752056</v>
      </c>
      <c r="Q51" s="109">
        <f t="shared" si="79"/>
        <v>0.46337402885682577</v>
      </c>
      <c r="R51" s="109">
        <f t="shared" si="80"/>
        <v>0.72731535237586598</v>
      </c>
      <c r="S51" s="113">
        <f t="shared" si="81"/>
        <v>0.66795285163063589</v>
      </c>
      <c r="T51" s="109">
        <f t="shared" si="82"/>
        <v>9.3116267596948396E-2</v>
      </c>
      <c r="U51" s="114">
        <f t="shared" si="83"/>
        <v>6.0485931250770827E-2</v>
      </c>
      <c r="V51" s="110">
        <f t="shared" si="84"/>
        <v>5.6556900470426552E-2</v>
      </c>
      <c r="W51" s="115">
        <f t="shared" si="85"/>
        <v>0.12492361795258701</v>
      </c>
      <c r="X51" s="109">
        <f t="shared" si="86"/>
        <v>3.5643180576845145E-2</v>
      </c>
      <c r="Y51" s="116">
        <f t="shared" si="87"/>
        <v>0.11668059210116101</v>
      </c>
      <c r="Z51" s="117">
        <f t="shared" si="88"/>
        <v>1.2613949544201824E-2</v>
      </c>
      <c r="AA51" s="109">
        <f t="shared" si="89"/>
        <v>0.32983510138141248</v>
      </c>
      <c r="AB51" s="109">
        <f t="shared" si="90"/>
        <v>0.25292034462709445</v>
      </c>
      <c r="AC51" s="109">
        <f t="shared" si="37"/>
        <v>8.9507289029667411E-2</v>
      </c>
      <c r="AD51" s="116">
        <f t="shared" si="91"/>
        <v>0.32970382507884488</v>
      </c>
      <c r="AE51" s="117">
        <f t="shared" si="92"/>
        <v>0.26549806711860607</v>
      </c>
      <c r="AF51" s="118">
        <f t="shared" si="93"/>
        <v>8.4805896070533363E-2</v>
      </c>
      <c r="AG51" s="119">
        <v>17558</v>
      </c>
      <c r="AH51" s="119">
        <f t="shared" si="94"/>
        <v>74315</v>
      </c>
      <c r="AI51" s="120">
        <v>56757</v>
      </c>
      <c r="AJ51" s="121"/>
      <c r="AK51" s="119">
        <v>37911</v>
      </c>
      <c r="AL51" s="119">
        <v>6415</v>
      </c>
      <c r="AM51" s="119">
        <f t="shared" si="95"/>
        <v>10914</v>
      </c>
      <c r="AN51" s="119">
        <v>160378</v>
      </c>
      <c r="AO51" s="122">
        <v>142792</v>
      </c>
      <c r="AP51" s="119">
        <f t="shared" si="96"/>
        <v>14355</v>
      </c>
      <c r="AQ51" s="123">
        <v>26997</v>
      </c>
      <c r="AR51" s="119">
        <v>13601</v>
      </c>
      <c r="AS51" s="120">
        <v>4101</v>
      </c>
      <c r="AT51" s="120">
        <v>1314</v>
      </c>
      <c r="AU51" s="123">
        <v>3326</v>
      </c>
      <c r="AV51" s="119">
        <v>3433</v>
      </c>
      <c r="AW51" s="120">
        <v>1146</v>
      </c>
      <c r="AX51" s="119">
        <v>20035</v>
      </c>
      <c r="AY51" s="119">
        <f t="shared" si="44"/>
        <v>1914</v>
      </c>
      <c r="AZ51" s="119">
        <v>754</v>
      </c>
      <c r="BA51" s="119">
        <v>1366</v>
      </c>
      <c r="BB51" s="124">
        <v>426</v>
      </c>
      <c r="BC51" s="120">
        <v>166</v>
      </c>
      <c r="BD51" s="119">
        <f t="shared" si="45"/>
        <v>5285</v>
      </c>
      <c r="BE51" s="119">
        <v>2982</v>
      </c>
      <c r="BF51" s="120">
        <v>342</v>
      </c>
      <c r="BG51" s="120">
        <v>1896</v>
      </c>
      <c r="BH51" s="119">
        <v>1597</v>
      </c>
      <c r="BI51" s="119">
        <v>3631</v>
      </c>
      <c r="BJ51" s="119">
        <v>1066</v>
      </c>
      <c r="BK51" s="124">
        <f t="shared" si="46"/>
        <v>2023</v>
      </c>
      <c r="BL51" s="125"/>
      <c r="BM51" s="22">
        <f t="shared" si="47"/>
        <v>0.50784172760330148</v>
      </c>
      <c r="BN51" s="39">
        <f t="shared" si="97"/>
        <v>0.35389517265460352</v>
      </c>
      <c r="BO51" s="126">
        <f t="shared" si="98"/>
        <v>0.46337402885682577</v>
      </c>
      <c r="BP51" s="39">
        <f t="shared" si="99"/>
        <v>0.72731535237586598</v>
      </c>
      <c r="BQ51" s="127">
        <f t="shared" si="100"/>
        <v>0.28788478278072327</v>
      </c>
      <c r="BR51" s="127">
        <f t="shared" si="101"/>
        <v>6.0485931250770827E-2</v>
      </c>
      <c r="BS51" s="39">
        <f t="shared" si="102"/>
        <v>5.6556900470426552E-2</v>
      </c>
      <c r="BT51" s="39">
        <f t="shared" si="103"/>
        <v>0.28579717833518459</v>
      </c>
      <c r="BU51" s="127">
        <f t="shared" si="104"/>
        <v>8.9507289029667411E-2</v>
      </c>
      <c r="BV51" s="127">
        <f t="shared" si="105"/>
        <v>0.12492361795258701</v>
      </c>
      <c r="BW51" s="125"/>
      <c r="BX51" s="22">
        <f t="shared" si="57"/>
        <v>0.49513453071752056</v>
      </c>
      <c r="BY51" s="39">
        <f t="shared" si="106"/>
        <v>0.35389517265460352</v>
      </c>
      <c r="BZ51" s="39">
        <f t="shared" si="107"/>
        <v>0.46337402885682577</v>
      </c>
      <c r="CA51" s="39">
        <f t="shared" si="108"/>
        <v>0.72731535237586598</v>
      </c>
      <c r="CB51" s="126">
        <f t="shared" si="109"/>
        <v>0.28788478278072327</v>
      </c>
      <c r="CC51" s="127">
        <f t="shared" si="110"/>
        <v>6.0485931250770827E-2</v>
      </c>
      <c r="CD51" s="127">
        <f t="shared" si="111"/>
        <v>5.6556900470426552E-2</v>
      </c>
      <c r="CE51" s="39">
        <f t="shared" si="112"/>
        <v>0.28579717833518459</v>
      </c>
      <c r="CF51" s="127">
        <f t="shared" si="113"/>
        <v>8.9507289029667411E-2</v>
      </c>
      <c r="CG51" s="127">
        <f t="shared" si="114"/>
        <v>0.12492361795258701</v>
      </c>
      <c r="CH51" s="101"/>
      <c r="CI51" s="35">
        <v>1925</v>
      </c>
      <c r="CJ51" s="22">
        <v>0.51077148304846776</v>
      </c>
      <c r="CK51" s="22">
        <v>0.49329986004617543</v>
      </c>
      <c r="CL51" s="101"/>
      <c r="CT51" s="101"/>
      <c r="CU51" s="35">
        <v>1925</v>
      </c>
      <c r="CV51" s="39">
        <v>0.3610560620073105</v>
      </c>
      <c r="CW51" s="39">
        <v>0.7536934857237545</v>
      </c>
      <c r="CX51" s="39">
        <v>0.29105181256420687</v>
      </c>
      <c r="CY51" s="101"/>
      <c r="DG51" s="101"/>
      <c r="DH51" s="35">
        <v>1973</v>
      </c>
      <c r="DI51" s="258">
        <v>3.74</v>
      </c>
      <c r="DJ51" s="257">
        <v>21.7</v>
      </c>
      <c r="DK51" s="259">
        <v>0.98</v>
      </c>
      <c r="DL51" s="260">
        <v>1.35</v>
      </c>
      <c r="DM51" s="101"/>
    </row>
    <row r="52" spans="1:117" ht="14.25" x14ac:dyDescent="0.2">
      <c r="A52" s="101"/>
      <c r="B52" s="102">
        <v>1978</v>
      </c>
      <c r="C52" s="103">
        <v>26</v>
      </c>
      <c r="D52" s="104">
        <v>4204</v>
      </c>
      <c r="E52" s="105">
        <v>17251</v>
      </c>
      <c r="F52" s="106">
        <f t="shared" si="70"/>
        <v>17802.667860473055</v>
      </c>
      <c r="G52" s="133">
        <f t="shared" si="67"/>
        <v>1.0319788916858765</v>
      </c>
      <c r="H52" s="106">
        <f t="shared" si="68"/>
        <v>551.66786047305504</v>
      </c>
      <c r="I52" s="109">
        <f t="shared" si="71"/>
        <v>6.3834866073672045E-2</v>
      </c>
      <c r="J52" s="109">
        <f t="shared" si="72"/>
        <v>0.18958247826573635</v>
      </c>
      <c r="K52" s="110">
        <f t="shared" si="73"/>
        <v>0.28000367196040959</v>
      </c>
      <c r="L52" s="109">
        <f t="shared" si="74"/>
        <v>0.33671290014573596</v>
      </c>
      <c r="M52" s="109">
        <f t="shared" si="75"/>
        <v>0.27834995069573792</v>
      </c>
      <c r="N52" s="109">
        <f t="shared" si="76"/>
        <v>0.37863343858385073</v>
      </c>
      <c r="O52" s="111">
        <f t="shared" si="77"/>
        <v>0.49817656721491627</v>
      </c>
      <c r="P52" s="112">
        <f t="shared" si="78"/>
        <v>0.50118704487110732</v>
      </c>
      <c r="Q52" s="109">
        <f t="shared" si="79"/>
        <v>0.43783607216443038</v>
      </c>
      <c r="R52" s="109">
        <f t="shared" si="80"/>
        <v>0.70212449018743639</v>
      </c>
      <c r="S52" s="113">
        <f t="shared" si="81"/>
        <v>0.68109398903026008</v>
      </c>
      <c r="T52" s="109">
        <f t="shared" si="82"/>
        <v>9.7776202380508187E-2</v>
      </c>
      <c r="U52" s="114">
        <f t="shared" si="83"/>
        <v>5.5147196000149251E-2</v>
      </c>
      <c r="V52" s="110">
        <f t="shared" si="84"/>
        <v>6.0818626170665274E-2</v>
      </c>
      <c r="W52" s="115">
        <f t="shared" si="85"/>
        <v>0.12599879390924168</v>
      </c>
      <c r="X52" s="109">
        <f t="shared" si="86"/>
        <v>3.9009738442595428E-2</v>
      </c>
      <c r="Y52" s="116">
        <f t="shared" si="87"/>
        <v>0.10836599829137143</v>
      </c>
      <c r="Z52" s="117">
        <f t="shared" si="88"/>
        <v>1.313508216493291E-2</v>
      </c>
      <c r="AA52" s="109">
        <f t="shared" si="89"/>
        <v>0.32349105160358571</v>
      </c>
      <c r="AB52" s="109">
        <f t="shared" si="90"/>
        <v>0.26749001902914071</v>
      </c>
      <c r="AC52" s="109">
        <f t="shared" si="37"/>
        <v>9.0067340067340074E-2</v>
      </c>
      <c r="AD52" s="116">
        <f t="shared" si="91"/>
        <v>0.32183500615648669</v>
      </c>
      <c r="AE52" s="117">
        <f t="shared" si="92"/>
        <v>0.25788495906531889</v>
      </c>
      <c r="AF52" s="118">
        <f t="shared" si="93"/>
        <v>8.5217850143223278E-2</v>
      </c>
      <c r="AG52" s="119">
        <v>16098</v>
      </c>
      <c r="AH52" s="119">
        <f t="shared" si="94"/>
        <v>69700</v>
      </c>
      <c r="AI52" s="120">
        <v>53602</v>
      </c>
      <c r="AJ52" s="121"/>
      <c r="AK52" s="119">
        <v>36508</v>
      </c>
      <c r="AL52" s="119">
        <v>6186</v>
      </c>
      <c r="AM52" s="119">
        <f t="shared" si="95"/>
        <v>10162</v>
      </c>
      <c r="AN52" s="119">
        <v>159192</v>
      </c>
      <c r="AO52" s="122">
        <v>141567</v>
      </c>
      <c r="AP52" s="119">
        <f t="shared" si="96"/>
        <v>14338</v>
      </c>
      <c r="AQ52" s="123">
        <v>26346</v>
      </c>
      <c r="AR52" s="119">
        <v>13566</v>
      </c>
      <c r="AS52" s="120">
        <v>3836</v>
      </c>
      <c r="AT52" s="120">
        <v>1274</v>
      </c>
      <c r="AU52" s="123">
        <v>3076</v>
      </c>
      <c r="AV52" s="119">
        <v>2956</v>
      </c>
      <c r="AW52" s="120">
        <v>1054</v>
      </c>
      <c r="AX52" s="119">
        <v>20058</v>
      </c>
      <c r="AY52" s="119">
        <f t="shared" si="44"/>
        <v>1825</v>
      </c>
      <c r="AZ52" s="119">
        <v>772</v>
      </c>
      <c r="BA52" s="119">
        <v>1338</v>
      </c>
      <c r="BB52" s="124">
        <v>475</v>
      </c>
      <c r="BC52" s="120">
        <v>273</v>
      </c>
      <c r="BD52" s="119">
        <f t="shared" si="45"/>
        <v>5241</v>
      </c>
      <c r="BE52" s="119">
        <v>3004</v>
      </c>
      <c r="BF52" s="120">
        <v>296</v>
      </c>
      <c r="BG52" s="120">
        <v>1986</v>
      </c>
      <c r="BH52" s="119">
        <v>1616</v>
      </c>
      <c r="BI52" s="119">
        <v>3618</v>
      </c>
      <c r="BJ52" s="119">
        <v>1020</v>
      </c>
      <c r="BK52" s="124">
        <f t="shared" si="46"/>
        <v>2091</v>
      </c>
      <c r="BL52" s="125"/>
      <c r="BM52" s="22">
        <f t="shared" si="47"/>
        <v>0.49817656721491627</v>
      </c>
      <c r="BN52" s="39">
        <f t="shared" si="97"/>
        <v>0.33671290014573596</v>
      </c>
      <c r="BO52" s="126">
        <f t="shared" si="98"/>
        <v>0.43783607216443038</v>
      </c>
      <c r="BP52" s="39">
        <f t="shared" si="99"/>
        <v>0.70212449018743639</v>
      </c>
      <c r="BQ52" s="127">
        <f t="shared" si="100"/>
        <v>0.27834995069573792</v>
      </c>
      <c r="BR52" s="127">
        <f t="shared" si="101"/>
        <v>5.5147196000149251E-2</v>
      </c>
      <c r="BS52" s="39">
        <f t="shared" si="102"/>
        <v>6.0818626170665274E-2</v>
      </c>
      <c r="BT52" s="39">
        <f t="shared" si="103"/>
        <v>0.28000367196040959</v>
      </c>
      <c r="BU52" s="127">
        <f t="shared" si="104"/>
        <v>9.0067340067340074E-2</v>
      </c>
      <c r="BV52" s="127">
        <f t="shared" si="105"/>
        <v>0.12599879390924168</v>
      </c>
      <c r="BW52" s="125"/>
      <c r="BX52" s="22">
        <f t="shared" si="57"/>
        <v>0.50118704487110732</v>
      </c>
      <c r="BY52" s="39">
        <f t="shared" si="106"/>
        <v>0.33671290014573596</v>
      </c>
      <c r="BZ52" s="39">
        <f t="shared" si="107"/>
        <v>0.43783607216443038</v>
      </c>
      <c r="CA52" s="39">
        <f t="shared" si="108"/>
        <v>0.70212449018743639</v>
      </c>
      <c r="CB52" s="126">
        <f t="shared" si="109"/>
        <v>0.27834995069573792</v>
      </c>
      <c r="CC52" s="127">
        <f t="shared" si="110"/>
        <v>5.5147196000149251E-2</v>
      </c>
      <c r="CD52" s="127">
        <f t="shared" si="111"/>
        <v>6.0818626170665274E-2</v>
      </c>
      <c r="CE52" s="39">
        <f t="shared" si="112"/>
        <v>0.28000367196040959</v>
      </c>
      <c r="CF52" s="127">
        <f t="shared" si="113"/>
        <v>9.0067340067340074E-2</v>
      </c>
      <c r="CG52" s="127">
        <f t="shared" si="114"/>
        <v>0.12599879390924168</v>
      </c>
      <c r="CH52" s="101"/>
      <c r="CI52" s="35">
        <v>1926</v>
      </c>
      <c r="CJ52" s="22">
        <v>0.50117310996833053</v>
      </c>
      <c r="CK52" s="22">
        <v>0.49931055066945251</v>
      </c>
      <c r="CL52" s="101"/>
      <c r="CT52" s="101"/>
      <c r="CU52" s="35">
        <v>1926</v>
      </c>
      <c r="CV52" s="39">
        <v>0.34232004994594267</v>
      </c>
      <c r="CW52" s="39">
        <v>0.73320858276979939</v>
      </c>
      <c r="CX52" s="39">
        <v>0.28633172481109331</v>
      </c>
      <c r="CY52" s="101"/>
      <c r="DG52" s="101"/>
      <c r="DH52" s="35">
        <v>1972</v>
      </c>
      <c r="DI52" s="258">
        <v>3.26</v>
      </c>
      <c r="DJ52" s="257">
        <v>21.4</v>
      </c>
      <c r="DK52" s="259">
        <v>0.98</v>
      </c>
      <c r="DL52" s="260">
        <v>1.26</v>
      </c>
      <c r="DM52" s="101"/>
    </row>
    <row r="53" spans="1:117" ht="14.25" x14ac:dyDescent="0.2">
      <c r="A53" s="101"/>
      <c r="B53" s="102">
        <v>1977</v>
      </c>
      <c r="C53" s="103">
        <v>26</v>
      </c>
      <c r="D53" s="104">
        <v>4206</v>
      </c>
      <c r="E53" s="105">
        <v>18803</v>
      </c>
      <c r="F53" s="106">
        <f t="shared" si="70"/>
        <v>19206.113941737978</v>
      </c>
      <c r="G53" s="133">
        <f t="shared" si="67"/>
        <v>1.0214388098568301</v>
      </c>
      <c r="H53" s="106">
        <f t="shared" si="68"/>
        <v>403.11394173797817</v>
      </c>
      <c r="I53" s="109">
        <f t="shared" si="71"/>
        <v>6.9670126959955933E-2</v>
      </c>
      <c r="J53" s="109">
        <f t="shared" si="72"/>
        <v>0.19489177489177489</v>
      </c>
      <c r="K53" s="110">
        <f t="shared" si="73"/>
        <v>0.28699098798397865</v>
      </c>
      <c r="L53" s="109">
        <f t="shared" si="74"/>
        <v>0.357481104570187</v>
      </c>
      <c r="M53" s="109">
        <f t="shared" si="75"/>
        <v>0.29589610116465548</v>
      </c>
      <c r="N53" s="109">
        <f t="shared" si="76"/>
        <v>0.40111130404584128</v>
      </c>
      <c r="O53" s="111">
        <f t="shared" si="77"/>
        <v>0.50978620724073975</v>
      </c>
      <c r="P53" s="112">
        <f t="shared" si="78"/>
        <v>0.49391685919899109</v>
      </c>
      <c r="Q53" s="109">
        <f t="shared" si="79"/>
        <v>0.46640296631939931</v>
      </c>
      <c r="R53" s="109">
        <f t="shared" si="80"/>
        <v>0.73027364113912219</v>
      </c>
      <c r="S53" s="113">
        <f t="shared" si="81"/>
        <v>0.6586493506493506</v>
      </c>
      <c r="T53" s="109">
        <f t="shared" si="82"/>
        <v>9.3593073593073589E-2</v>
      </c>
      <c r="U53" s="114">
        <f t="shared" si="83"/>
        <v>6.30995670995671E-2</v>
      </c>
      <c r="V53" s="110">
        <f t="shared" si="84"/>
        <v>5.1861471861471858E-2</v>
      </c>
      <c r="W53" s="115">
        <f t="shared" si="85"/>
        <v>0.13446241651036542</v>
      </c>
      <c r="X53" s="109">
        <f t="shared" si="86"/>
        <v>3.8857142857142854E-2</v>
      </c>
      <c r="Y53" s="116">
        <f t="shared" si="87"/>
        <v>0.11639337158845413</v>
      </c>
      <c r="Z53" s="117">
        <f t="shared" si="88"/>
        <v>1.389069434901298E-2</v>
      </c>
      <c r="AA53" s="109">
        <f t="shared" si="89"/>
        <v>0.32916233709328091</v>
      </c>
      <c r="AB53" s="109">
        <f t="shared" si="90"/>
        <v>0.25191341991341992</v>
      </c>
      <c r="AC53" s="109">
        <f t="shared" si="37"/>
        <v>9.0054287606702699E-2</v>
      </c>
      <c r="AD53" s="116">
        <f t="shared" si="91"/>
        <v>0.3255930735930736</v>
      </c>
      <c r="AE53" s="117">
        <f t="shared" si="92"/>
        <v>0.26419169994790764</v>
      </c>
      <c r="AF53" s="118">
        <f t="shared" si="93"/>
        <v>8.5157879750165588E-2</v>
      </c>
      <c r="AG53" s="119">
        <v>17596</v>
      </c>
      <c r="AH53" s="119">
        <f t="shared" si="94"/>
        <v>75346</v>
      </c>
      <c r="AI53" s="120">
        <v>57750</v>
      </c>
      <c r="AJ53" s="121"/>
      <c r="AK53" s="119">
        <v>38037</v>
      </c>
      <c r="AL53" s="119">
        <v>6441</v>
      </c>
      <c r="AM53" s="119">
        <f t="shared" si="95"/>
        <v>11255</v>
      </c>
      <c r="AN53" s="119">
        <v>161547</v>
      </c>
      <c r="AO53" s="122">
        <v>143975</v>
      </c>
      <c r="AP53" s="119">
        <f t="shared" si="96"/>
        <v>14548</v>
      </c>
      <c r="AQ53" s="123">
        <v>26782</v>
      </c>
      <c r="AR53" s="119">
        <v>13757</v>
      </c>
      <c r="AS53" s="120">
        <v>3884</v>
      </c>
      <c r="AT53" s="120">
        <v>1231</v>
      </c>
      <c r="AU53" s="123">
        <v>3139</v>
      </c>
      <c r="AV53" s="119">
        <v>3644</v>
      </c>
      <c r="AW53" s="120">
        <v>1166</v>
      </c>
      <c r="AX53" s="119">
        <v>21722</v>
      </c>
      <c r="AY53" s="119">
        <f t="shared" si="44"/>
        <v>1924</v>
      </c>
      <c r="AZ53" s="119">
        <v>791</v>
      </c>
      <c r="BA53" s="119">
        <v>1297</v>
      </c>
      <c r="BB53" s="124">
        <v>464</v>
      </c>
      <c r="BC53" s="120">
        <v>235</v>
      </c>
      <c r="BD53" s="119">
        <f t="shared" si="45"/>
        <v>5405</v>
      </c>
      <c r="BE53" s="119">
        <v>3016</v>
      </c>
      <c r="BF53" s="120">
        <v>294</v>
      </c>
      <c r="BG53" s="120">
        <v>1764</v>
      </c>
      <c r="BH53" s="119">
        <v>1780</v>
      </c>
      <c r="BI53" s="119">
        <v>3710</v>
      </c>
      <c r="BJ53" s="119">
        <v>1170</v>
      </c>
      <c r="BK53" s="124">
        <f t="shared" si="46"/>
        <v>2244</v>
      </c>
      <c r="BL53" s="125"/>
      <c r="BM53" s="22">
        <f t="shared" si="47"/>
        <v>0.50978620724073975</v>
      </c>
      <c r="BN53" s="39">
        <f t="shared" si="97"/>
        <v>0.357481104570187</v>
      </c>
      <c r="BO53" s="126">
        <f t="shared" si="98"/>
        <v>0.46640296631939931</v>
      </c>
      <c r="BP53" s="39">
        <f t="shared" si="99"/>
        <v>0.73027364113912219</v>
      </c>
      <c r="BQ53" s="127">
        <f t="shared" si="100"/>
        <v>0.29589610116465548</v>
      </c>
      <c r="BR53" s="127">
        <f t="shared" si="101"/>
        <v>6.30995670995671E-2</v>
      </c>
      <c r="BS53" s="39">
        <f t="shared" si="102"/>
        <v>5.1861471861471858E-2</v>
      </c>
      <c r="BT53" s="39">
        <f t="shared" si="103"/>
        <v>0.28699098798397865</v>
      </c>
      <c r="BU53" s="127">
        <f t="shared" si="104"/>
        <v>9.0054287606702699E-2</v>
      </c>
      <c r="BV53" s="127">
        <f t="shared" si="105"/>
        <v>0.13446241651036542</v>
      </c>
      <c r="BW53" s="125"/>
      <c r="BX53" s="22">
        <f t="shared" si="57"/>
        <v>0.49391685919899109</v>
      </c>
      <c r="BY53" s="39">
        <f t="shared" si="106"/>
        <v>0.357481104570187</v>
      </c>
      <c r="BZ53" s="39">
        <f t="shared" si="107"/>
        <v>0.46640296631939931</v>
      </c>
      <c r="CA53" s="39">
        <f t="shared" si="108"/>
        <v>0.73027364113912219</v>
      </c>
      <c r="CB53" s="126">
        <f t="shared" si="109"/>
        <v>0.29589610116465548</v>
      </c>
      <c r="CC53" s="127">
        <f t="shared" si="110"/>
        <v>6.30995670995671E-2</v>
      </c>
      <c r="CD53" s="127">
        <f t="shared" si="111"/>
        <v>5.1861471861471858E-2</v>
      </c>
      <c r="CE53" s="39">
        <f t="shared" si="112"/>
        <v>0.28699098798397865</v>
      </c>
      <c r="CF53" s="127">
        <f t="shared" si="113"/>
        <v>9.0054287606702699E-2</v>
      </c>
      <c r="CG53" s="127">
        <f t="shared" si="114"/>
        <v>0.13446241651036542</v>
      </c>
      <c r="CH53" s="101"/>
      <c r="CI53" s="35">
        <v>1927</v>
      </c>
      <c r="CJ53" s="22">
        <v>0.50208094711236639</v>
      </c>
      <c r="CK53" s="22">
        <v>0.49874204513590426</v>
      </c>
      <c r="CL53" s="101"/>
      <c r="CT53" s="101"/>
      <c r="CU53" s="35">
        <v>1927</v>
      </c>
      <c r="CV53" s="39">
        <v>0.34658444371031089</v>
      </c>
      <c r="CW53" s="39">
        <v>0.73357214575178775</v>
      </c>
      <c r="CX53" s="39">
        <v>0.28781181326067445</v>
      </c>
      <c r="CY53" s="101"/>
      <c r="DG53" s="101"/>
      <c r="DH53" s="35">
        <v>1971</v>
      </c>
      <c r="DI53" s="258">
        <v>3.46</v>
      </c>
      <c r="DJ53" s="257">
        <v>21.6</v>
      </c>
      <c r="DK53" s="259">
        <v>0.98</v>
      </c>
      <c r="DL53" s="260">
        <v>1.3</v>
      </c>
      <c r="DM53" s="101"/>
    </row>
    <row r="54" spans="1:117" ht="14.25" x14ac:dyDescent="0.2">
      <c r="A54" s="101"/>
      <c r="B54" s="102">
        <v>1976</v>
      </c>
      <c r="C54" s="103">
        <v>24</v>
      </c>
      <c r="D54" s="104">
        <v>3878</v>
      </c>
      <c r="E54" s="105">
        <v>15492</v>
      </c>
      <c r="F54" s="106">
        <f t="shared" si="70"/>
        <v>15613.185924305202</v>
      </c>
      <c r="G54" s="132">
        <f t="shared" si="67"/>
        <v>1.0078224841405372</v>
      </c>
      <c r="H54" s="106">
        <f t="shared" si="68"/>
        <v>121.18592430520221</v>
      </c>
      <c r="I54" s="109">
        <f t="shared" si="71"/>
        <v>5.7187184542319601E-2</v>
      </c>
      <c r="J54" s="109">
        <f t="shared" si="72"/>
        <v>0.17779884149552397</v>
      </c>
      <c r="K54" s="110">
        <f t="shared" si="73"/>
        <v>0.28070850637261924</v>
      </c>
      <c r="L54" s="109">
        <f t="shared" si="74"/>
        <v>0.32163980406902298</v>
      </c>
      <c r="M54" s="109">
        <f t="shared" si="75"/>
        <v>0.25123519257098637</v>
      </c>
      <c r="N54" s="109">
        <f t="shared" si="76"/>
        <v>0.36095799277703861</v>
      </c>
      <c r="O54" s="111">
        <f t="shared" si="77"/>
        <v>0.4885272124505618</v>
      </c>
      <c r="P54" s="112">
        <f t="shared" si="78"/>
        <v>0.50722966123104052</v>
      </c>
      <c r="Q54" s="109">
        <f t="shared" si="79"/>
        <v>0.41894812436061596</v>
      </c>
      <c r="R54" s="109">
        <f t="shared" si="80"/>
        <v>0.6811119201896999</v>
      </c>
      <c r="S54" s="113">
        <f t="shared" si="81"/>
        <v>0.70769878883622961</v>
      </c>
      <c r="T54" s="109">
        <f t="shared" si="82"/>
        <v>0.10506582411795681</v>
      </c>
      <c r="U54" s="114">
        <f t="shared" si="83"/>
        <v>4.7077409162717222E-2</v>
      </c>
      <c r="V54" s="110">
        <f t="shared" si="84"/>
        <v>6.2685624012638233E-2</v>
      </c>
      <c r="W54" s="115">
        <f t="shared" si="85"/>
        <v>0.12699606376564163</v>
      </c>
      <c r="X54" s="109">
        <f t="shared" si="86"/>
        <v>4.048446550816219E-2</v>
      </c>
      <c r="Y54" s="116">
        <f t="shared" si="87"/>
        <v>0.10495721631674153</v>
      </c>
      <c r="Z54" s="117">
        <f t="shared" si="88"/>
        <v>1.3021415553884407E-2</v>
      </c>
      <c r="AA54" s="109">
        <f t="shared" si="89"/>
        <v>0.3201539274126613</v>
      </c>
      <c r="AB54" s="109">
        <f t="shared" si="90"/>
        <v>0.27540810953133227</v>
      </c>
      <c r="AC54" s="109">
        <f t="shared" si="37"/>
        <v>8.8582210388677737E-2</v>
      </c>
      <c r="AD54" s="116">
        <f t="shared" si="91"/>
        <v>0.32631911532385466</v>
      </c>
      <c r="AE54" s="117">
        <f t="shared" si="92"/>
        <v>0.25544953430906669</v>
      </c>
      <c r="AF54" s="118">
        <f t="shared" si="93"/>
        <v>8.3948158235266218E-2</v>
      </c>
      <c r="AG54" s="119">
        <v>14363</v>
      </c>
      <c r="AH54" s="119">
        <f t="shared" si="94"/>
        <v>61838</v>
      </c>
      <c r="AI54" s="120">
        <v>47475</v>
      </c>
      <c r="AJ54" s="121"/>
      <c r="AK54" s="119">
        <v>33598</v>
      </c>
      <c r="AL54" s="119">
        <v>5240</v>
      </c>
      <c r="AM54" s="119">
        <f t="shared" si="95"/>
        <v>8441</v>
      </c>
      <c r="AN54" s="119">
        <v>147603</v>
      </c>
      <c r="AO54" s="122">
        <v>131525</v>
      </c>
      <c r="AP54" s="119">
        <f t="shared" si="96"/>
        <v>13075</v>
      </c>
      <c r="AQ54" s="123">
        <v>25157</v>
      </c>
      <c r="AR54" s="119">
        <v>12391</v>
      </c>
      <c r="AS54" s="120">
        <v>3632</v>
      </c>
      <c r="AT54" s="120">
        <v>1183</v>
      </c>
      <c r="AU54" s="123">
        <v>2910</v>
      </c>
      <c r="AV54" s="119">
        <v>2235</v>
      </c>
      <c r="AW54" s="120">
        <v>1047</v>
      </c>
      <c r="AX54" s="119">
        <v>18745</v>
      </c>
      <c r="AY54" s="119">
        <f t="shared" si="44"/>
        <v>1732</v>
      </c>
      <c r="AZ54" s="119">
        <v>684</v>
      </c>
      <c r="BA54" s="119">
        <v>1156</v>
      </c>
      <c r="BB54" s="124">
        <v>379</v>
      </c>
      <c r="BC54" s="120">
        <v>176</v>
      </c>
      <c r="BD54" s="119">
        <f t="shared" si="45"/>
        <v>4988</v>
      </c>
      <c r="BE54" s="119">
        <v>3054</v>
      </c>
      <c r="BF54" s="120">
        <v>306</v>
      </c>
      <c r="BG54" s="120">
        <v>1793</v>
      </c>
      <c r="BH54" s="119">
        <v>1543</v>
      </c>
      <c r="BI54" s="119">
        <v>3459</v>
      </c>
      <c r="BJ54" s="119">
        <v>966</v>
      </c>
      <c r="BK54" s="124">
        <f t="shared" si="46"/>
        <v>1922</v>
      </c>
      <c r="BL54" s="125"/>
      <c r="BM54" s="22">
        <f t="shared" si="47"/>
        <v>0.4885272124505618</v>
      </c>
      <c r="BN54" s="39">
        <f t="shared" si="97"/>
        <v>0.32163980406902298</v>
      </c>
      <c r="BO54" s="126">
        <f t="shared" si="98"/>
        <v>0.41894812436061596</v>
      </c>
      <c r="BP54" s="39">
        <f t="shared" si="99"/>
        <v>0.6811119201896999</v>
      </c>
      <c r="BQ54" s="127">
        <f t="shared" si="100"/>
        <v>0.25123519257098637</v>
      </c>
      <c r="BR54" s="127">
        <f t="shared" si="101"/>
        <v>4.7077409162717222E-2</v>
      </c>
      <c r="BS54" s="39">
        <f t="shared" si="102"/>
        <v>6.2685624012638233E-2</v>
      </c>
      <c r="BT54" s="39">
        <f t="shared" si="103"/>
        <v>0.28070850637261924</v>
      </c>
      <c r="BU54" s="127">
        <f t="shared" si="104"/>
        <v>8.8582210388677737E-2</v>
      </c>
      <c r="BV54" s="127">
        <f t="shared" si="105"/>
        <v>0.12699606376564163</v>
      </c>
      <c r="BW54" s="125"/>
      <c r="BX54" s="22">
        <f t="shared" si="57"/>
        <v>0.50722966123104052</v>
      </c>
      <c r="BY54" s="39">
        <f t="shared" si="106"/>
        <v>0.32163980406902298</v>
      </c>
      <c r="BZ54" s="39">
        <f t="shared" si="107"/>
        <v>0.41894812436061596</v>
      </c>
      <c r="CA54" s="39">
        <f t="shared" si="108"/>
        <v>0.6811119201896999</v>
      </c>
      <c r="CB54" s="126">
        <f t="shared" si="109"/>
        <v>0.25123519257098637</v>
      </c>
      <c r="CC54" s="127">
        <f t="shared" si="110"/>
        <v>4.7077409162717222E-2</v>
      </c>
      <c r="CD54" s="127">
        <f t="shared" si="111"/>
        <v>6.2685624012638233E-2</v>
      </c>
      <c r="CE54" s="39">
        <f t="shared" si="112"/>
        <v>0.28070850637261924</v>
      </c>
      <c r="CF54" s="127">
        <f t="shared" si="113"/>
        <v>8.8582210388677737E-2</v>
      </c>
      <c r="CG54" s="127">
        <f t="shared" si="114"/>
        <v>0.12699606376564163</v>
      </c>
      <c r="CH54" s="101"/>
      <c r="CI54" s="35">
        <v>1928</v>
      </c>
      <c r="CJ54" s="22">
        <v>0.50408747276185317</v>
      </c>
      <c r="CK54" s="22">
        <v>0.49748551918030326</v>
      </c>
      <c r="CL54" s="101"/>
      <c r="CT54" s="101"/>
      <c r="CU54" s="35">
        <v>1928</v>
      </c>
      <c r="CV54" s="39">
        <v>0.34990878832490557</v>
      </c>
      <c r="CW54" s="39">
        <v>0.73551673319992306</v>
      </c>
      <c r="CX54" s="39">
        <v>0.28794262823622691</v>
      </c>
      <c r="CY54" s="101"/>
      <c r="DG54" s="101"/>
      <c r="DH54" s="35">
        <v>1970</v>
      </c>
      <c r="DI54" s="258">
        <v>3.88</v>
      </c>
      <c r="DJ54" s="257">
        <v>21.2</v>
      </c>
      <c r="DK54" s="259">
        <v>0.98</v>
      </c>
      <c r="DL54" s="260">
        <v>1.36</v>
      </c>
      <c r="DM54" s="101"/>
    </row>
    <row r="55" spans="1:117" ht="14.25" x14ac:dyDescent="0.2">
      <c r="A55" s="101"/>
      <c r="B55" s="102">
        <v>1975</v>
      </c>
      <c r="C55" s="103">
        <v>24</v>
      </c>
      <c r="D55" s="104">
        <v>3868</v>
      </c>
      <c r="E55" s="105">
        <v>16295</v>
      </c>
      <c r="F55" s="106">
        <f t="shared" si="70"/>
        <v>16544.584854832923</v>
      </c>
      <c r="G55" s="132">
        <f t="shared" si="67"/>
        <v>1.0153166526439352</v>
      </c>
      <c r="H55" s="106">
        <f t="shared" si="68"/>
        <v>249.58485483292316</v>
      </c>
      <c r="I55" s="109">
        <f t="shared" si="71"/>
        <v>6.0744299334557911E-2</v>
      </c>
      <c r="J55" s="109">
        <f t="shared" si="72"/>
        <v>0.18359295562695732</v>
      </c>
      <c r="K55" s="110">
        <f t="shared" si="73"/>
        <v>0.28182706046191969</v>
      </c>
      <c r="L55" s="109">
        <f t="shared" si="74"/>
        <v>0.33086399816986606</v>
      </c>
      <c r="M55" s="109">
        <f t="shared" si="75"/>
        <v>0.26660366771993033</v>
      </c>
      <c r="N55" s="109">
        <f t="shared" si="76"/>
        <v>0.37402356377355045</v>
      </c>
      <c r="O55" s="111">
        <f t="shared" si="77"/>
        <v>0.49588521480555503</v>
      </c>
      <c r="P55" s="112">
        <f t="shared" si="78"/>
        <v>0.50262193496410357</v>
      </c>
      <c r="Q55" s="109">
        <f t="shared" si="79"/>
        <v>0.43281995384294492</v>
      </c>
      <c r="R55" s="109">
        <f t="shared" si="80"/>
        <v>0.70134784149415319</v>
      </c>
      <c r="S55" s="113">
        <f t="shared" si="81"/>
        <v>0.68863627120022775</v>
      </c>
      <c r="T55" s="109">
        <f t="shared" si="82"/>
        <v>0.11007849676658396</v>
      </c>
      <c r="U55" s="114">
        <f t="shared" si="83"/>
        <v>5.4866392809208117E-2</v>
      </c>
      <c r="V55" s="110">
        <f t="shared" si="84"/>
        <v>6.0194411680969617E-2</v>
      </c>
      <c r="W55" s="115">
        <f t="shared" si="85"/>
        <v>0.12972420150313207</v>
      </c>
      <c r="X55" s="109">
        <f t="shared" si="86"/>
        <v>3.5974295359336238E-2</v>
      </c>
      <c r="Y55" s="116">
        <f t="shared" si="87"/>
        <v>0.10963982694468555</v>
      </c>
      <c r="Z55" s="117">
        <f t="shared" si="88"/>
        <v>1.1902599193933645E-2</v>
      </c>
      <c r="AA55" s="109">
        <f t="shared" si="89"/>
        <v>0.32732427772060274</v>
      </c>
      <c r="AB55" s="109">
        <f t="shared" si="90"/>
        <v>0.2880180583235043</v>
      </c>
      <c r="AC55" s="109">
        <f t="shared" si="37"/>
        <v>9.5294806322036296E-2</v>
      </c>
      <c r="AD55" s="116">
        <f t="shared" si="91"/>
        <v>0.33137430349371622</v>
      </c>
      <c r="AE55" s="117">
        <f t="shared" si="92"/>
        <v>0.2575661922980384</v>
      </c>
      <c r="AF55" s="118">
        <f t="shared" si="93"/>
        <v>9.0174468285527817E-2</v>
      </c>
      <c r="AG55" s="119">
        <v>15153</v>
      </c>
      <c r="AH55" s="119">
        <f t="shared" si="94"/>
        <v>64327</v>
      </c>
      <c r="AI55" s="120">
        <v>49174</v>
      </c>
      <c r="AJ55" s="121"/>
      <c r="AK55" s="119">
        <v>33863</v>
      </c>
      <c r="AL55" s="119">
        <v>5443</v>
      </c>
      <c r="AM55" s="119">
        <f t="shared" si="95"/>
        <v>9028</v>
      </c>
      <c r="AN55" s="119">
        <v>148623</v>
      </c>
      <c r="AO55" s="122">
        <v>131473</v>
      </c>
      <c r="AP55" s="119">
        <f t="shared" si="96"/>
        <v>14163</v>
      </c>
      <c r="AQ55" s="123">
        <v>24835</v>
      </c>
      <c r="AR55" s="119">
        <v>13402</v>
      </c>
      <c r="AS55" s="120">
        <v>3691</v>
      </c>
      <c r="AT55" s="120">
        <v>1087</v>
      </c>
      <c r="AU55" s="123">
        <v>3014</v>
      </c>
      <c r="AV55" s="119">
        <v>2698</v>
      </c>
      <c r="AW55" s="120">
        <v>1158</v>
      </c>
      <c r="AX55" s="119">
        <v>19280</v>
      </c>
      <c r="AY55" s="119">
        <f t="shared" si="44"/>
        <v>1893</v>
      </c>
      <c r="AZ55" s="119">
        <v>761</v>
      </c>
      <c r="BA55" s="119">
        <v>1338</v>
      </c>
      <c r="BB55" s="124">
        <v>394</v>
      </c>
      <c r="BC55" s="120">
        <v>204</v>
      </c>
      <c r="BD55" s="119">
        <f t="shared" si="45"/>
        <v>5413</v>
      </c>
      <c r="BE55" s="119">
        <v>2529</v>
      </c>
      <c r="BF55" s="120">
        <v>341</v>
      </c>
      <c r="BG55" s="120">
        <v>1873</v>
      </c>
      <c r="BH55" s="119">
        <v>1375</v>
      </c>
      <c r="BI55" s="119">
        <v>3710</v>
      </c>
      <c r="BJ55" s="119">
        <v>887</v>
      </c>
      <c r="BK55" s="124">
        <f t="shared" si="46"/>
        <v>1769</v>
      </c>
      <c r="BL55" s="125"/>
      <c r="BM55" s="22">
        <f t="shared" si="47"/>
        <v>0.49588521480555503</v>
      </c>
      <c r="BN55" s="39">
        <f t="shared" si="97"/>
        <v>0.33086399816986606</v>
      </c>
      <c r="BO55" s="126">
        <f t="shared" si="98"/>
        <v>0.43281995384294492</v>
      </c>
      <c r="BP55" s="39">
        <f t="shared" si="99"/>
        <v>0.70134784149415319</v>
      </c>
      <c r="BQ55" s="127">
        <f t="shared" si="100"/>
        <v>0.26660366771993033</v>
      </c>
      <c r="BR55" s="127">
        <f t="shared" si="101"/>
        <v>5.4866392809208117E-2</v>
      </c>
      <c r="BS55" s="39">
        <f t="shared" si="102"/>
        <v>6.0194411680969617E-2</v>
      </c>
      <c r="BT55" s="39">
        <f t="shared" si="103"/>
        <v>0.28182706046191969</v>
      </c>
      <c r="BU55" s="127">
        <f t="shared" si="104"/>
        <v>9.5294806322036296E-2</v>
      </c>
      <c r="BV55" s="127">
        <f t="shared" si="105"/>
        <v>0.12972420150313207</v>
      </c>
      <c r="BW55" s="125"/>
      <c r="BX55" s="22">
        <f t="shared" si="57"/>
        <v>0.50262193496410357</v>
      </c>
      <c r="BY55" s="39">
        <f t="shared" si="106"/>
        <v>0.33086399816986606</v>
      </c>
      <c r="BZ55" s="39">
        <f t="shared" si="107"/>
        <v>0.43281995384294492</v>
      </c>
      <c r="CA55" s="39">
        <f t="shared" si="108"/>
        <v>0.70134784149415319</v>
      </c>
      <c r="CB55" s="126">
        <f t="shared" si="109"/>
        <v>0.26660366771993033</v>
      </c>
      <c r="CC55" s="127">
        <f t="shared" si="110"/>
        <v>5.4866392809208117E-2</v>
      </c>
      <c r="CD55" s="127">
        <f t="shared" si="111"/>
        <v>6.0194411680969617E-2</v>
      </c>
      <c r="CE55" s="39">
        <f t="shared" si="112"/>
        <v>0.28182706046191969</v>
      </c>
      <c r="CF55" s="127">
        <f t="shared" si="113"/>
        <v>9.5294806322036296E-2</v>
      </c>
      <c r="CG55" s="127">
        <f t="shared" si="114"/>
        <v>0.12972420150313207</v>
      </c>
      <c r="CH55" s="101"/>
      <c r="CI55" s="35">
        <v>1929</v>
      </c>
      <c r="CJ55" s="22">
        <v>0.51561571548353391</v>
      </c>
      <c r="CK55" s="22">
        <v>0.49026630610621846</v>
      </c>
      <c r="CL55" s="101"/>
      <c r="CT55" s="101"/>
      <c r="CU55" s="35">
        <v>1929</v>
      </c>
      <c r="CV55" s="39">
        <v>0.36674996771767782</v>
      </c>
      <c r="CW55" s="39">
        <v>0.76625432545098504</v>
      </c>
      <c r="CX55" s="39">
        <v>0.29315400124387891</v>
      </c>
      <c r="CY55" s="101"/>
      <c r="DG55" s="101"/>
      <c r="DH55" s="35">
        <v>1969</v>
      </c>
      <c r="DI55" s="258">
        <v>3.61</v>
      </c>
      <c r="DJ55" s="257">
        <v>21.2</v>
      </c>
      <c r="DK55" s="259">
        <v>0.98</v>
      </c>
      <c r="DL55" s="260">
        <v>1.32</v>
      </c>
      <c r="DM55" s="101"/>
    </row>
    <row r="56" spans="1:117" ht="14.25" x14ac:dyDescent="0.2">
      <c r="A56" s="101"/>
      <c r="B56" s="102">
        <v>1974</v>
      </c>
      <c r="C56" s="103">
        <v>24</v>
      </c>
      <c r="D56" s="104">
        <v>3890</v>
      </c>
      <c r="E56" s="105">
        <v>16046</v>
      </c>
      <c r="F56" s="106">
        <f t="shared" si="70"/>
        <v>16101.879660425537</v>
      </c>
      <c r="G56" s="132">
        <f t="shared" si="67"/>
        <v>1.003482466684877</v>
      </c>
      <c r="H56" s="106">
        <f t="shared" si="68"/>
        <v>55.879660425536713</v>
      </c>
      <c r="I56" s="109">
        <f t="shared" si="71"/>
        <v>5.8459182028268934E-2</v>
      </c>
      <c r="J56" s="109">
        <f t="shared" si="72"/>
        <v>0.17826122582759751</v>
      </c>
      <c r="K56" s="110">
        <f t="shared" si="73"/>
        <v>0.28161415623651276</v>
      </c>
      <c r="L56" s="109">
        <f t="shared" si="74"/>
        <v>0.32794109743644867</v>
      </c>
      <c r="M56" s="109">
        <f t="shared" si="75"/>
        <v>0.25617474756395536</v>
      </c>
      <c r="N56" s="109">
        <f t="shared" si="76"/>
        <v>0.36910234696346478</v>
      </c>
      <c r="O56" s="111">
        <f t="shared" si="77"/>
        <v>0.49294811561303925</v>
      </c>
      <c r="P56" s="112">
        <f t="shared" si="78"/>
        <v>0.50446120443494968</v>
      </c>
      <c r="Q56" s="109">
        <f t="shared" si="79"/>
        <v>0.42775568334497771</v>
      </c>
      <c r="R56" s="109">
        <f t="shared" si="80"/>
        <v>0.69341895437218148</v>
      </c>
      <c r="S56" s="113">
        <f t="shared" si="81"/>
        <v>0.69585791543756148</v>
      </c>
      <c r="T56" s="109">
        <f t="shared" si="82"/>
        <v>0.10668633235004917</v>
      </c>
      <c r="U56" s="114">
        <f t="shared" si="83"/>
        <v>5.4264995083579154E-2</v>
      </c>
      <c r="V56" s="110">
        <f t="shared" si="84"/>
        <v>5.8136676499508357E-2</v>
      </c>
      <c r="W56" s="115">
        <f t="shared" si="85"/>
        <v>0.13096549685602193</v>
      </c>
      <c r="X56" s="109">
        <f t="shared" si="86"/>
        <v>3.5725991478203871E-2</v>
      </c>
      <c r="Y56" s="116">
        <f t="shared" si="87"/>
        <v>0.10779545332401784</v>
      </c>
      <c r="Z56" s="117">
        <f t="shared" si="88"/>
        <v>1.1716020852367389E-2</v>
      </c>
      <c r="AA56" s="109">
        <f t="shared" si="89"/>
        <v>0.32431660740871671</v>
      </c>
      <c r="AB56" s="109">
        <f t="shared" si="90"/>
        <v>0.28140363815142577</v>
      </c>
      <c r="AC56" s="109">
        <f t="shared" si="37"/>
        <v>9.2283817917987856E-2</v>
      </c>
      <c r="AD56" s="116">
        <f t="shared" si="91"/>
        <v>0.32870370370370372</v>
      </c>
      <c r="AE56" s="117">
        <f t="shared" si="92"/>
        <v>0.25684278974110814</v>
      </c>
      <c r="AF56" s="118">
        <f t="shared" si="93"/>
        <v>8.7084161874563332E-2</v>
      </c>
      <c r="AG56" s="119">
        <v>14858</v>
      </c>
      <c r="AH56" s="119">
        <f t="shared" si="94"/>
        <v>63674</v>
      </c>
      <c r="AI56" s="120">
        <v>48816</v>
      </c>
      <c r="AJ56" s="121"/>
      <c r="AK56" s="119">
        <v>33969</v>
      </c>
      <c r="AL56" s="119">
        <v>5206</v>
      </c>
      <c r="AM56" s="119">
        <f t="shared" si="95"/>
        <v>8702</v>
      </c>
      <c r="AN56" s="119">
        <v>148856</v>
      </c>
      <c r="AO56" s="122">
        <v>132256</v>
      </c>
      <c r="AP56" s="119">
        <f t="shared" si="96"/>
        <v>13737</v>
      </c>
      <c r="AQ56" s="123">
        <v>25267</v>
      </c>
      <c r="AR56" s="119">
        <v>12963</v>
      </c>
      <c r="AS56" s="120">
        <v>3790</v>
      </c>
      <c r="AT56" s="120">
        <v>1104</v>
      </c>
      <c r="AU56" s="123">
        <v>3083</v>
      </c>
      <c r="AV56" s="119">
        <v>2649</v>
      </c>
      <c r="AW56" s="120">
        <v>1086</v>
      </c>
      <c r="AX56" s="119">
        <v>19495</v>
      </c>
      <c r="AY56" s="119">
        <f t="shared" si="44"/>
        <v>1790</v>
      </c>
      <c r="AZ56" s="119">
        <v>774</v>
      </c>
      <c r="BA56" s="119">
        <v>1353</v>
      </c>
      <c r="BB56" s="124">
        <v>363</v>
      </c>
      <c r="BC56" s="120">
        <v>186</v>
      </c>
      <c r="BD56" s="119">
        <f t="shared" si="45"/>
        <v>5208</v>
      </c>
      <c r="BE56" s="119">
        <v>2487</v>
      </c>
      <c r="BF56" s="120">
        <v>341</v>
      </c>
      <c r="BG56" s="120">
        <v>1734</v>
      </c>
      <c r="BH56" s="119">
        <v>1381</v>
      </c>
      <c r="BI56" s="119">
        <v>3595</v>
      </c>
      <c r="BJ56" s="119">
        <v>847</v>
      </c>
      <c r="BK56" s="124">
        <f t="shared" si="46"/>
        <v>1744</v>
      </c>
      <c r="BL56" s="125"/>
      <c r="BM56" s="22">
        <f t="shared" si="47"/>
        <v>0.49294811561303925</v>
      </c>
      <c r="BN56" s="39">
        <f t="shared" si="97"/>
        <v>0.32794109743644867</v>
      </c>
      <c r="BO56" s="126">
        <f t="shared" si="98"/>
        <v>0.42775568334497771</v>
      </c>
      <c r="BP56" s="39">
        <f t="shared" si="99"/>
        <v>0.69341895437218148</v>
      </c>
      <c r="BQ56" s="127">
        <f t="shared" si="100"/>
        <v>0.25617474756395536</v>
      </c>
      <c r="BR56" s="127">
        <f t="shared" si="101"/>
        <v>5.4264995083579154E-2</v>
      </c>
      <c r="BS56" s="39">
        <f t="shared" si="102"/>
        <v>5.8136676499508357E-2</v>
      </c>
      <c r="BT56" s="39">
        <f t="shared" si="103"/>
        <v>0.28161415623651276</v>
      </c>
      <c r="BU56" s="127">
        <f t="shared" si="104"/>
        <v>9.2283817917987856E-2</v>
      </c>
      <c r="BV56" s="127">
        <f t="shared" si="105"/>
        <v>0.13096549685602193</v>
      </c>
      <c r="BW56" s="125"/>
      <c r="BX56" s="22">
        <f t="shared" si="57"/>
        <v>0.50446120443494968</v>
      </c>
      <c r="BY56" s="39">
        <f t="shared" si="106"/>
        <v>0.32794109743644867</v>
      </c>
      <c r="BZ56" s="39">
        <f t="shared" si="107"/>
        <v>0.42775568334497771</v>
      </c>
      <c r="CA56" s="39">
        <f t="shared" si="108"/>
        <v>0.69341895437218148</v>
      </c>
      <c r="CB56" s="126">
        <f t="shared" si="109"/>
        <v>0.25617474756395536</v>
      </c>
      <c r="CC56" s="127">
        <f t="shared" si="110"/>
        <v>5.4264995083579154E-2</v>
      </c>
      <c r="CD56" s="127">
        <f t="shared" si="111"/>
        <v>5.8136676499508357E-2</v>
      </c>
      <c r="CE56" s="39">
        <f t="shared" si="112"/>
        <v>0.28161415623651276</v>
      </c>
      <c r="CF56" s="127">
        <f t="shared" si="113"/>
        <v>9.2283817917987856E-2</v>
      </c>
      <c r="CG56" s="127">
        <f t="shared" si="114"/>
        <v>0.13096549685602193</v>
      </c>
      <c r="CH56" s="101"/>
      <c r="CI56" s="35">
        <v>1930</v>
      </c>
      <c r="CJ56" s="22">
        <v>0.52142892560383447</v>
      </c>
      <c r="CK56" s="22">
        <v>0.48662595921935514</v>
      </c>
      <c r="CL56" s="101"/>
      <c r="CT56" s="101"/>
      <c r="CU56" s="35">
        <v>1930</v>
      </c>
      <c r="CV56" s="39">
        <v>0.3792830363536796</v>
      </c>
      <c r="CW56" s="39">
        <v>0.77512892952460954</v>
      </c>
      <c r="CX56" s="39">
        <v>0.30046004190925563</v>
      </c>
      <c r="CY56" s="101"/>
      <c r="DG56" s="101"/>
      <c r="DH56" s="35">
        <v>1968</v>
      </c>
      <c r="DI56" s="258">
        <v>2.98</v>
      </c>
      <c r="DJ56" s="257">
        <v>21.1</v>
      </c>
      <c r="DK56" s="259">
        <v>0.98</v>
      </c>
      <c r="DL56" s="260">
        <v>1.19</v>
      </c>
      <c r="DM56" s="101"/>
    </row>
    <row r="57" spans="1:117" ht="14.25" x14ac:dyDescent="0.2">
      <c r="A57" s="101"/>
      <c r="B57" s="102">
        <v>1973</v>
      </c>
      <c r="C57" s="103">
        <v>24</v>
      </c>
      <c r="D57" s="104">
        <v>3886</v>
      </c>
      <c r="E57" s="105">
        <v>16376</v>
      </c>
      <c r="F57" s="106">
        <f t="shared" si="70"/>
        <v>16389.977032924329</v>
      </c>
      <c r="G57" s="132">
        <f t="shared" si="67"/>
        <v>1.0008535071399811</v>
      </c>
      <c r="H57" s="134">
        <f t="shared" si="68"/>
        <v>13.977032924329251</v>
      </c>
      <c r="I57" s="109">
        <f t="shared" si="71"/>
        <v>6.1265499512752446E-2</v>
      </c>
      <c r="J57" s="109">
        <f t="shared" si="72"/>
        <v>0.18188347964884277</v>
      </c>
      <c r="K57" s="110">
        <f t="shared" si="73"/>
        <v>0.28120678360870516</v>
      </c>
      <c r="L57" s="109">
        <f t="shared" si="74"/>
        <v>0.33683927551329007</v>
      </c>
      <c r="M57" s="109">
        <f t="shared" si="75"/>
        <v>0.26803881211408409</v>
      </c>
      <c r="N57" s="109">
        <f t="shared" si="76"/>
        <v>0.37865566661378181</v>
      </c>
      <c r="O57" s="111">
        <f t="shared" si="77"/>
        <v>0.49830997402873745</v>
      </c>
      <c r="P57" s="112">
        <f t="shared" si="78"/>
        <v>0.50110350289183414</v>
      </c>
      <c r="Q57" s="109">
        <f t="shared" si="79"/>
        <v>0.43935616116132936</v>
      </c>
      <c r="R57" s="109">
        <f t="shared" si="80"/>
        <v>0.70376587058452089</v>
      </c>
      <c r="S57" s="113">
        <f t="shared" si="81"/>
        <v>0.6785714285714286</v>
      </c>
      <c r="T57" s="109">
        <f t="shared" si="82"/>
        <v>0.10175578611332801</v>
      </c>
      <c r="U57" s="114">
        <f t="shared" si="83"/>
        <v>6.189146049481245E-2</v>
      </c>
      <c r="V57" s="110">
        <f t="shared" si="84"/>
        <v>5.1057462090981644E-2</v>
      </c>
      <c r="W57" s="115">
        <f t="shared" si="85"/>
        <v>0.13681911354548204</v>
      </c>
      <c r="X57" s="109">
        <f t="shared" si="86"/>
        <v>3.1664006384676778E-2</v>
      </c>
      <c r="Y57" s="116">
        <f t="shared" si="87"/>
        <v>0.11005746160825297</v>
      </c>
      <c r="Z57" s="117">
        <f t="shared" si="88"/>
        <v>1.0665680970462717E-2</v>
      </c>
      <c r="AA57" s="109">
        <f t="shared" si="89"/>
        <v>0.32511020397073909</v>
      </c>
      <c r="AB57" s="109">
        <f t="shared" si="90"/>
        <v>0.27643655227454111</v>
      </c>
      <c r="AC57" s="109">
        <f t="shared" si="37"/>
        <v>9.3114687993548176E-2</v>
      </c>
      <c r="AD57" s="116">
        <f t="shared" si="91"/>
        <v>0.32673583399840384</v>
      </c>
      <c r="AE57" s="117">
        <f t="shared" si="92"/>
        <v>0.25694491663078051</v>
      </c>
      <c r="AF57" s="118">
        <f t="shared" si="93"/>
        <v>8.8040592761853553E-2</v>
      </c>
      <c r="AG57" s="119">
        <v>15254</v>
      </c>
      <c r="AH57" s="119">
        <f t="shared" si="94"/>
        <v>65374</v>
      </c>
      <c r="AI57" s="120">
        <v>50120</v>
      </c>
      <c r="AJ57" s="121"/>
      <c r="AK57" s="119">
        <v>34010</v>
      </c>
      <c r="AL57" s="119">
        <v>5224</v>
      </c>
      <c r="AM57" s="119">
        <f t="shared" si="95"/>
        <v>9116</v>
      </c>
      <c r="AN57" s="119">
        <v>148795</v>
      </c>
      <c r="AO57" s="122">
        <v>132363</v>
      </c>
      <c r="AP57" s="119">
        <f t="shared" si="96"/>
        <v>13855</v>
      </c>
      <c r="AQ57" s="123">
        <v>24894</v>
      </c>
      <c r="AR57" s="119">
        <v>13100</v>
      </c>
      <c r="AS57" s="120">
        <v>3829</v>
      </c>
      <c r="AT57" s="120">
        <v>1009</v>
      </c>
      <c r="AU57" s="123">
        <v>3129</v>
      </c>
      <c r="AV57" s="119">
        <v>3102</v>
      </c>
      <c r="AW57" s="120">
        <v>1199</v>
      </c>
      <c r="AX57" s="119">
        <v>20358</v>
      </c>
      <c r="AY57" s="119">
        <f t="shared" si="44"/>
        <v>1934</v>
      </c>
      <c r="AZ57" s="119">
        <v>755</v>
      </c>
      <c r="BA57" s="119">
        <v>1357</v>
      </c>
      <c r="BB57" s="124">
        <v>376</v>
      </c>
      <c r="BC57" s="120">
        <v>95</v>
      </c>
      <c r="BD57" s="119">
        <f t="shared" si="45"/>
        <v>5100</v>
      </c>
      <c r="BE57" s="119">
        <v>2033</v>
      </c>
      <c r="BF57" s="120">
        <v>359</v>
      </c>
      <c r="BG57" s="120">
        <v>1550</v>
      </c>
      <c r="BH57" s="119">
        <v>1211</v>
      </c>
      <c r="BI57" s="119">
        <v>3447</v>
      </c>
      <c r="BJ57" s="119">
        <v>790</v>
      </c>
      <c r="BK57" s="124">
        <f t="shared" si="46"/>
        <v>1587</v>
      </c>
      <c r="BL57" s="125"/>
      <c r="BM57" s="22">
        <f t="shared" si="47"/>
        <v>0.49830997402873745</v>
      </c>
      <c r="BN57" s="39">
        <f t="shared" si="97"/>
        <v>0.33683927551329007</v>
      </c>
      <c r="BO57" s="126">
        <f t="shared" si="98"/>
        <v>0.43935616116132936</v>
      </c>
      <c r="BP57" s="39">
        <f t="shared" si="99"/>
        <v>0.70376587058452089</v>
      </c>
      <c r="BQ57" s="127">
        <f t="shared" si="100"/>
        <v>0.26803881211408409</v>
      </c>
      <c r="BR57" s="127">
        <f t="shared" si="101"/>
        <v>6.189146049481245E-2</v>
      </c>
      <c r="BS57" s="39">
        <f t="shared" si="102"/>
        <v>5.1057462090981644E-2</v>
      </c>
      <c r="BT57" s="39">
        <f t="shared" si="103"/>
        <v>0.28120678360870516</v>
      </c>
      <c r="BU57" s="127">
        <f t="shared" si="104"/>
        <v>9.3114687993548176E-2</v>
      </c>
      <c r="BV57" s="127">
        <f t="shared" si="105"/>
        <v>0.13681911354548204</v>
      </c>
      <c r="BW57" s="125"/>
      <c r="BX57" s="22">
        <f t="shared" si="57"/>
        <v>0.50110350289183414</v>
      </c>
      <c r="BY57" s="39">
        <f t="shared" si="106"/>
        <v>0.33683927551329007</v>
      </c>
      <c r="BZ57" s="39">
        <f t="shared" si="107"/>
        <v>0.43935616116132936</v>
      </c>
      <c r="CA57" s="39">
        <f t="shared" si="108"/>
        <v>0.70376587058452089</v>
      </c>
      <c r="CB57" s="126">
        <f t="shared" si="109"/>
        <v>0.26803881211408409</v>
      </c>
      <c r="CC57" s="127">
        <f t="shared" si="110"/>
        <v>6.189146049481245E-2</v>
      </c>
      <c r="CD57" s="127">
        <f t="shared" si="111"/>
        <v>5.1057462090981644E-2</v>
      </c>
      <c r="CE57" s="39">
        <f t="shared" si="112"/>
        <v>0.28120678360870516</v>
      </c>
      <c r="CF57" s="127">
        <f t="shared" si="113"/>
        <v>9.3114687993548176E-2</v>
      </c>
      <c r="CG57" s="127">
        <f t="shared" si="114"/>
        <v>0.13681911354548204</v>
      </c>
      <c r="CH57" s="101"/>
      <c r="CI57" s="35">
        <v>1931</v>
      </c>
      <c r="CJ57" s="22">
        <v>0.50644565340598002</v>
      </c>
      <c r="CK57" s="22">
        <v>0.49600877992800452</v>
      </c>
      <c r="CL57" s="101"/>
      <c r="CT57" s="101"/>
      <c r="CU57" s="35">
        <v>1931</v>
      </c>
      <c r="CV57" s="39">
        <v>0.35010538675495412</v>
      </c>
      <c r="CW57" s="39">
        <v>0.72517843413068062</v>
      </c>
      <c r="CX57" s="39">
        <v>0.29022180974475537</v>
      </c>
      <c r="CY57" s="101"/>
      <c r="DG57" s="101"/>
      <c r="DH57" s="35">
        <v>1967</v>
      </c>
      <c r="DI57" s="258">
        <v>3.3</v>
      </c>
      <c r="DJ57" s="257">
        <v>21</v>
      </c>
      <c r="DK57" s="259">
        <v>0.98</v>
      </c>
      <c r="DL57" s="260">
        <v>1.24</v>
      </c>
      <c r="DM57" s="101"/>
    </row>
    <row r="58" spans="1:117" ht="14.25" x14ac:dyDescent="0.2">
      <c r="A58" s="101"/>
      <c r="B58" s="102">
        <v>1972</v>
      </c>
      <c r="C58" s="103">
        <v>24</v>
      </c>
      <c r="D58" s="104">
        <v>3718</v>
      </c>
      <c r="E58" s="105">
        <v>13706</v>
      </c>
      <c r="F58" s="106">
        <f t="shared" si="70"/>
        <v>13763.101493885039</v>
      </c>
      <c r="G58" s="132">
        <f t="shared" si="67"/>
        <v>1.0041661676554092</v>
      </c>
      <c r="H58" s="106">
        <f t="shared" si="68"/>
        <v>57.101493885038508</v>
      </c>
      <c r="I58" s="109">
        <f t="shared" si="71"/>
        <v>5.6667262011073409E-2</v>
      </c>
      <c r="J58" s="109">
        <f t="shared" si="72"/>
        <v>0.17953825260298778</v>
      </c>
      <c r="K58" s="110">
        <f t="shared" si="73"/>
        <v>0.27230404356864696</v>
      </c>
      <c r="L58" s="109">
        <f t="shared" si="74"/>
        <v>0.31562779067690661</v>
      </c>
      <c r="M58" s="109">
        <f t="shared" si="75"/>
        <v>0.26062955904580404</v>
      </c>
      <c r="N58" s="109">
        <f t="shared" si="76"/>
        <v>0.35392700355689427</v>
      </c>
      <c r="O58" s="111">
        <f t="shared" si="77"/>
        <v>0.48460466076172293</v>
      </c>
      <c r="P58" s="112">
        <f t="shared" si="78"/>
        <v>0.50968604050058719</v>
      </c>
      <c r="Q58" s="109">
        <f t="shared" si="79"/>
        <v>0.40671548490801929</v>
      </c>
      <c r="R58" s="109">
        <f t="shared" si="80"/>
        <v>0.66445823252591496</v>
      </c>
      <c r="S58" s="113">
        <f t="shared" si="81"/>
        <v>0.68886373924852873</v>
      </c>
      <c r="T58" s="109">
        <f t="shared" si="82"/>
        <v>0.10495699411498416</v>
      </c>
      <c r="U58" s="114">
        <f t="shared" si="83"/>
        <v>5.7356269805341781E-2</v>
      </c>
      <c r="V58" s="110">
        <f t="shared" si="84"/>
        <v>5.9778180172023541E-2</v>
      </c>
      <c r="W58" s="115">
        <f t="shared" si="85"/>
        <v>0.14801214502589749</v>
      </c>
      <c r="X58" s="109">
        <f t="shared" si="86"/>
        <v>3.2005432322317791E-2</v>
      </c>
      <c r="Y58" s="116">
        <f t="shared" si="87"/>
        <v>9.7917485265225937E-2</v>
      </c>
      <c r="Z58" s="117">
        <f t="shared" si="88"/>
        <v>1.0101803893552421E-2</v>
      </c>
      <c r="AA58" s="109">
        <f t="shared" si="89"/>
        <v>0.31053122896902069</v>
      </c>
      <c r="AB58" s="109">
        <f t="shared" si="90"/>
        <v>0.28243549117247624</v>
      </c>
      <c r="AC58" s="109">
        <f t="shared" si="37"/>
        <v>8.9144490087515627E-2</v>
      </c>
      <c r="AD58" s="116">
        <f t="shared" si="91"/>
        <v>0.3102308736985061</v>
      </c>
      <c r="AE58" s="117">
        <f t="shared" si="92"/>
        <v>0.24380747909122955</v>
      </c>
      <c r="AF58" s="118">
        <f t="shared" si="93"/>
        <v>8.3779246293981063E-2</v>
      </c>
      <c r="AG58" s="119">
        <v>12750</v>
      </c>
      <c r="AH58" s="119">
        <f t="shared" si="94"/>
        <v>56930</v>
      </c>
      <c r="AI58" s="120">
        <v>44180</v>
      </c>
      <c r="AJ58" s="121"/>
      <c r="AK58" s="119">
        <v>30434</v>
      </c>
      <c r="AL58" s="119">
        <v>4652</v>
      </c>
      <c r="AM58" s="119">
        <f t="shared" si="95"/>
        <v>7932</v>
      </c>
      <c r="AN58" s="119">
        <v>139975</v>
      </c>
      <c r="AO58" s="122">
        <v>124828</v>
      </c>
      <c r="AP58" s="119">
        <f t="shared" si="96"/>
        <v>12478</v>
      </c>
      <c r="AQ58" s="123">
        <v>22502</v>
      </c>
      <c r="AR58" s="119">
        <v>11727</v>
      </c>
      <c r="AS58" s="120">
        <v>3476</v>
      </c>
      <c r="AT58" s="120">
        <v>883</v>
      </c>
      <c r="AU58" s="123">
        <v>2797</v>
      </c>
      <c r="AV58" s="119">
        <v>2534</v>
      </c>
      <c r="AW58" s="120">
        <v>1069</v>
      </c>
      <c r="AX58" s="119">
        <v>20718</v>
      </c>
      <c r="AY58" s="119">
        <f t="shared" si="44"/>
        <v>1703</v>
      </c>
      <c r="AZ58" s="119">
        <v>751</v>
      </c>
      <c r="BA58" s="119">
        <v>1378</v>
      </c>
      <c r="BB58" s="124">
        <v>312</v>
      </c>
      <c r="BC58" s="120">
        <v>92</v>
      </c>
      <c r="BD58" s="119">
        <f t="shared" si="45"/>
        <v>4637</v>
      </c>
      <c r="BE58" s="119">
        <v>1805</v>
      </c>
      <c r="BF58" s="120">
        <v>322</v>
      </c>
      <c r="BG58" s="120">
        <v>1758</v>
      </c>
      <c r="BH58" s="119">
        <v>1102</v>
      </c>
      <c r="BI58" s="119">
        <v>3154</v>
      </c>
      <c r="BJ58" s="119">
        <v>746</v>
      </c>
      <c r="BK58" s="124">
        <f t="shared" si="46"/>
        <v>1414</v>
      </c>
      <c r="BL58" s="125"/>
      <c r="BM58" s="22">
        <f t="shared" si="47"/>
        <v>0.48460466076172293</v>
      </c>
      <c r="BN58" s="39">
        <f t="shared" si="97"/>
        <v>0.31562779067690661</v>
      </c>
      <c r="BO58" s="126">
        <f t="shared" si="98"/>
        <v>0.40671548490801929</v>
      </c>
      <c r="BP58" s="39">
        <f t="shared" si="99"/>
        <v>0.66445823252591496</v>
      </c>
      <c r="BQ58" s="127">
        <f t="shared" si="100"/>
        <v>0.26062955904580404</v>
      </c>
      <c r="BR58" s="127">
        <f t="shared" si="101"/>
        <v>5.7356269805341781E-2</v>
      </c>
      <c r="BS58" s="39">
        <f t="shared" si="102"/>
        <v>5.9778180172023541E-2</v>
      </c>
      <c r="BT58" s="39">
        <f t="shared" si="103"/>
        <v>0.27230404356864696</v>
      </c>
      <c r="BU58" s="127">
        <f t="shared" si="104"/>
        <v>8.9144490087515627E-2</v>
      </c>
      <c r="BV58" s="127">
        <f t="shared" si="105"/>
        <v>0.14801214502589749</v>
      </c>
      <c r="BW58" s="125"/>
      <c r="BX58" s="22">
        <f t="shared" si="57"/>
        <v>0.50968604050058719</v>
      </c>
      <c r="BY58" s="39">
        <f t="shared" si="106"/>
        <v>0.31562779067690661</v>
      </c>
      <c r="BZ58" s="39">
        <f t="shared" si="107"/>
        <v>0.40671548490801929</v>
      </c>
      <c r="CA58" s="39">
        <f t="shared" si="108"/>
        <v>0.66445823252591496</v>
      </c>
      <c r="CB58" s="126">
        <f t="shared" si="109"/>
        <v>0.26062955904580404</v>
      </c>
      <c r="CC58" s="127">
        <f t="shared" si="110"/>
        <v>5.7356269805341781E-2</v>
      </c>
      <c r="CD58" s="127">
        <f t="shared" si="111"/>
        <v>5.9778180172023541E-2</v>
      </c>
      <c r="CE58" s="39">
        <f t="shared" si="112"/>
        <v>0.27230404356864696</v>
      </c>
      <c r="CF58" s="127">
        <f t="shared" si="113"/>
        <v>8.9144490087515627E-2</v>
      </c>
      <c r="CG58" s="127">
        <f t="shared" si="114"/>
        <v>0.14801214502589749</v>
      </c>
      <c r="CH58" s="101"/>
      <c r="CI58" s="35">
        <v>1932</v>
      </c>
      <c r="CJ58" s="22">
        <v>0.50638530498260725</v>
      </c>
      <c r="CK58" s="22">
        <v>0.49604657130154933</v>
      </c>
      <c r="CL58" s="101"/>
      <c r="CT58" s="101"/>
      <c r="CU58" s="35">
        <v>1932</v>
      </c>
      <c r="CV58" s="39">
        <v>0.35239607929739925</v>
      </c>
      <c r="CW58" s="39">
        <v>0.72205759474643971</v>
      </c>
      <c r="CX58" s="39">
        <v>0.28328319693289383</v>
      </c>
      <c r="CY58" s="101"/>
      <c r="DG58" s="101"/>
      <c r="DH58" s="35">
        <v>1966</v>
      </c>
      <c r="DI58" s="258">
        <v>3.52</v>
      </c>
      <c r="DJ58" s="257">
        <v>21.2</v>
      </c>
      <c r="DK58" s="259">
        <v>0.98</v>
      </c>
      <c r="DL58" s="260">
        <v>1.26</v>
      </c>
      <c r="DM58" s="101"/>
    </row>
    <row r="59" spans="1:117" ht="14.25" x14ac:dyDescent="0.2">
      <c r="A59" s="101"/>
      <c r="B59" s="102">
        <v>1971</v>
      </c>
      <c r="C59" s="103">
        <v>24</v>
      </c>
      <c r="D59" s="104">
        <v>3876</v>
      </c>
      <c r="E59" s="105">
        <v>15073</v>
      </c>
      <c r="F59" s="106">
        <f t="shared" si="70"/>
        <v>15087.659295213181</v>
      </c>
      <c r="G59" s="132">
        <f t="shared" si="67"/>
        <v>1.0009725532550375</v>
      </c>
      <c r="H59" s="134">
        <f t="shared" si="68"/>
        <v>14.659295213181395</v>
      </c>
      <c r="I59" s="109">
        <f t="shared" si="71"/>
        <v>5.8630678526394711E-2</v>
      </c>
      <c r="J59" s="109">
        <f t="shared" si="72"/>
        <v>0.1803997231717803</v>
      </c>
      <c r="K59" s="110">
        <f t="shared" si="73"/>
        <v>0.27558674985145576</v>
      </c>
      <c r="L59" s="109">
        <f t="shared" si="74"/>
        <v>0.32500425995978599</v>
      </c>
      <c r="M59" s="109">
        <f t="shared" si="75"/>
        <v>0.26429471226226686</v>
      </c>
      <c r="N59" s="109">
        <f t="shared" si="76"/>
        <v>0.36526381909547739</v>
      </c>
      <c r="O59" s="111">
        <f t="shared" si="77"/>
        <v>0.49050773526907787</v>
      </c>
      <c r="P59" s="112">
        <f t="shared" si="78"/>
        <v>0.50598941876129588</v>
      </c>
      <c r="Q59" s="109">
        <f t="shared" si="79"/>
        <v>0.42095218621136216</v>
      </c>
      <c r="R59" s="109">
        <f t="shared" si="80"/>
        <v>0.68208784869075101</v>
      </c>
      <c r="S59" s="113">
        <f t="shared" si="81"/>
        <v>0.68257030807625363</v>
      </c>
      <c r="T59" s="109">
        <f t="shared" si="82"/>
        <v>9.9721074596816478E-2</v>
      </c>
      <c r="U59" s="114">
        <f t="shared" si="83"/>
        <v>6.0042363106348175E-2</v>
      </c>
      <c r="V59" s="110">
        <f t="shared" si="84"/>
        <v>5.8490447329236833E-2</v>
      </c>
      <c r="W59" s="115">
        <f t="shared" si="85"/>
        <v>0.14283474763998227</v>
      </c>
      <c r="X59" s="109">
        <f t="shared" si="86"/>
        <v>2.7724765639745821E-2</v>
      </c>
      <c r="Y59" s="116">
        <f t="shared" si="87"/>
        <v>0.1027365981665133</v>
      </c>
      <c r="Z59" s="117">
        <f t="shared" si="88"/>
        <v>9.0106669393040933E-3</v>
      </c>
      <c r="AA59" s="109">
        <f t="shared" si="89"/>
        <v>0.31682402959527362</v>
      </c>
      <c r="AB59" s="109">
        <f t="shared" si="90"/>
        <v>0.28012079776859677</v>
      </c>
      <c r="AC59" s="109">
        <f t="shared" si="37"/>
        <v>9.1040452578127665E-2</v>
      </c>
      <c r="AD59" s="116">
        <f t="shared" si="91"/>
        <v>0.31610846632971917</v>
      </c>
      <c r="AE59" s="117">
        <f t="shared" si="92"/>
        <v>0.24931823752910895</v>
      </c>
      <c r="AF59" s="118">
        <f t="shared" si="93"/>
        <v>8.5444569403264836E-2</v>
      </c>
      <c r="AG59" s="119">
        <v>14077</v>
      </c>
      <c r="AH59" s="119">
        <f t="shared" si="94"/>
        <v>61760</v>
      </c>
      <c r="AI59" s="120">
        <v>47683</v>
      </c>
      <c r="AJ59" s="121"/>
      <c r="AK59" s="119">
        <v>32547</v>
      </c>
      <c r="AL59" s="119">
        <v>4931</v>
      </c>
      <c r="AM59" s="119">
        <f t="shared" si="95"/>
        <v>8602</v>
      </c>
      <c r="AN59" s="119">
        <v>146715</v>
      </c>
      <c r="AO59" s="122">
        <v>130544</v>
      </c>
      <c r="AP59" s="119">
        <f t="shared" si="96"/>
        <v>13357</v>
      </c>
      <c r="AQ59" s="123">
        <v>23945</v>
      </c>
      <c r="AR59" s="119">
        <v>12536</v>
      </c>
      <c r="AS59" s="120">
        <v>3737</v>
      </c>
      <c r="AT59" s="120">
        <v>987</v>
      </c>
      <c r="AU59" s="123">
        <v>3091</v>
      </c>
      <c r="AV59" s="119">
        <v>2863</v>
      </c>
      <c r="AW59" s="120">
        <v>1115</v>
      </c>
      <c r="AX59" s="119">
        <v>20956</v>
      </c>
      <c r="AY59" s="119">
        <f t="shared" si="44"/>
        <v>1814</v>
      </c>
      <c r="AZ59" s="119">
        <v>821</v>
      </c>
      <c r="BA59" s="119">
        <v>1396</v>
      </c>
      <c r="BB59" s="124">
        <v>281</v>
      </c>
      <c r="BC59" s="120">
        <v>97</v>
      </c>
      <c r="BD59" s="119">
        <f t="shared" si="45"/>
        <v>4755</v>
      </c>
      <c r="BE59" s="119">
        <v>1766</v>
      </c>
      <c r="BF59" s="120">
        <v>418</v>
      </c>
      <c r="BG59" s="120">
        <v>1802</v>
      </c>
      <c r="BH59" s="119">
        <v>1041</v>
      </c>
      <c r="BI59" s="119">
        <v>3125</v>
      </c>
      <c r="BJ59" s="119">
        <v>808</v>
      </c>
      <c r="BK59" s="124">
        <f t="shared" si="46"/>
        <v>1322</v>
      </c>
      <c r="BL59" s="125"/>
      <c r="BM59" s="22">
        <f t="shared" si="47"/>
        <v>0.49050773526907787</v>
      </c>
      <c r="BN59" s="39">
        <f t="shared" si="97"/>
        <v>0.32500425995978599</v>
      </c>
      <c r="BO59" s="126">
        <f t="shared" si="98"/>
        <v>0.42095218621136216</v>
      </c>
      <c r="BP59" s="39">
        <f t="shared" si="99"/>
        <v>0.68208784869075101</v>
      </c>
      <c r="BQ59" s="127">
        <f t="shared" si="100"/>
        <v>0.26429471226226686</v>
      </c>
      <c r="BR59" s="127">
        <f t="shared" si="101"/>
        <v>6.0042363106348175E-2</v>
      </c>
      <c r="BS59" s="39">
        <f t="shared" si="102"/>
        <v>5.8490447329236833E-2</v>
      </c>
      <c r="BT59" s="39">
        <f t="shared" si="103"/>
        <v>0.27558674985145576</v>
      </c>
      <c r="BU59" s="127">
        <f t="shared" si="104"/>
        <v>9.1040452578127665E-2</v>
      </c>
      <c r="BV59" s="127">
        <f t="shared" si="105"/>
        <v>0.14283474763998227</v>
      </c>
      <c r="BW59" s="125"/>
      <c r="BX59" s="22">
        <f t="shared" si="57"/>
        <v>0.50598941876129588</v>
      </c>
      <c r="BY59" s="39">
        <f t="shared" si="106"/>
        <v>0.32500425995978599</v>
      </c>
      <c r="BZ59" s="39">
        <f t="shared" si="107"/>
        <v>0.42095218621136216</v>
      </c>
      <c r="CA59" s="39">
        <f t="shared" si="108"/>
        <v>0.68208784869075101</v>
      </c>
      <c r="CB59" s="126">
        <f t="shared" si="109"/>
        <v>0.26429471226226686</v>
      </c>
      <c r="CC59" s="127">
        <f t="shared" si="110"/>
        <v>6.0042363106348175E-2</v>
      </c>
      <c r="CD59" s="127">
        <f t="shared" si="111"/>
        <v>5.8490447329236833E-2</v>
      </c>
      <c r="CE59" s="39">
        <f t="shared" si="112"/>
        <v>0.27558674985145576</v>
      </c>
      <c r="CF59" s="127">
        <f t="shared" si="113"/>
        <v>9.1040452578127665E-2</v>
      </c>
      <c r="CG59" s="127">
        <f t="shared" si="114"/>
        <v>0.14283474763998227</v>
      </c>
      <c r="CH59" s="101"/>
      <c r="CI59" s="35">
        <v>1933</v>
      </c>
      <c r="CJ59" s="22">
        <v>0.49801049150843257</v>
      </c>
      <c r="CK59" s="22">
        <v>0.50129104475560671</v>
      </c>
      <c r="CL59" s="101"/>
      <c r="CT59" s="101"/>
      <c r="CU59" s="35">
        <v>1933</v>
      </c>
      <c r="CV59" s="39">
        <v>0.33963572792657554</v>
      </c>
      <c r="CW59" s="39">
        <v>0.70404895086804931</v>
      </c>
      <c r="CX59" s="39">
        <v>0.28036359220697055</v>
      </c>
      <c r="CY59" s="101"/>
      <c r="DG59" s="101"/>
      <c r="DH59" s="35">
        <v>1965</v>
      </c>
      <c r="DI59" s="258">
        <v>3.5</v>
      </c>
      <c r="DJ59" s="257">
        <v>21.1</v>
      </c>
      <c r="DK59" s="259">
        <v>0.98</v>
      </c>
      <c r="DL59" s="260">
        <v>1.27</v>
      </c>
      <c r="DM59" s="101"/>
    </row>
    <row r="60" spans="1:117" ht="14.25" x14ac:dyDescent="0.2">
      <c r="A60" s="101"/>
      <c r="B60" s="102">
        <v>1970</v>
      </c>
      <c r="C60" s="103">
        <v>24</v>
      </c>
      <c r="D60" s="104">
        <v>3888</v>
      </c>
      <c r="E60" s="105">
        <v>16880</v>
      </c>
      <c r="F60" s="106">
        <f t="shared" si="70"/>
        <v>16726.437189484324</v>
      </c>
      <c r="G60" s="132">
        <f t="shared" si="67"/>
        <v>0.99090267710215196</v>
      </c>
      <c r="H60" s="106">
        <f t="shared" ref="H60:H71" si="115">E60-F60</f>
        <v>153.56281051567566</v>
      </c>
      <c r="I60" s="109">
        <f t="shared" si="71"/>
        <v>6.4221289246901431E-2</v>
      </c>
      <c r="J60" s="109">
        <f t="shared" si="72"/>
        <v>0.18831360075396125</v>
      </c>
      <c r="K60" s="110">
        <f t="shared" si="73"/>
        <v>0.28069358129827537</v>
      </c>
      <c r="L60" s="109">
        <f t="shared" si="74"/>
        <v>0.34103372772744622</v>
      </c>
      <c r="M60" s="109">
        <f t="shared" si="75"/>
        <v>0.28582923558337059</v>
      </c>
      <c r="N60" s="109">
        <f t="shared" si="76"/>
        <v>0.38543211745118816</v>
      </c>
      <c r="O60" s="111">
        <f t="shared" si="77"/>
        <v>0.50184155824333831</v>
      </c>
      <c r="P60" s="112">
        <f t="shared" si="78"/>
        <v>0.49889195516944551</v>
      </c>
      <c r="Q60" s="109">
        <f t="shared" si="79"/>
        <v>0.44657600289266991</v>
      </c>
      <c r="R60" s="109">
        <f t="shared" si="80"/>
        <v>0.7111793310588046</v>
      </c>
      <c r="S60" s="113">
        <f t="shared" si="81"/>
        <v>0.65883253813983622</v>
      </c>
      <c r="T60" s="109">
        <f t="shared" si="82"/>
        <v>9.9958767744595625E-2</v>
      </c>
      <c r="U60" s="114">
        <f t="shared" si="83"/>
        <v>6.7326382753136599E-2</v>
      </c>
      <c r="V60" s="110">
        <f t="shared" si="84"/>
        <v>5.1442147218786198E-2</v>
      </c>
      <c r="W60" s="115">
        <f t="shared" si="85"/>
        <v>0.1498161949338101</v>
      </c>
      <c r="X60" s="109">
        <f t="shared" si="86"/>
        <v>2.6761697198170072E-2</v>
      </c>
      <c r="Y60" s="116">
        <f t="shared" si="87"/>
        <v>0.11302839771532647</v>
      </c>
      <c r="Z60" s="117">
        <f t="shared" si="88"/>
        <v>9.1266413558050933E-3</v>
      </c>
      <c r="AA60" s="109">
        <f t="shared" si="89"/>
        <v>0.32574721360761638</v>
      </c>
      <c r="AB60" s="109">
        <f t="shared" si="90"/>
        <v>0.28571989554495297</v>
      </c>
      <c r="AC60" s="109">
        <f t="shared" si="37"/>
        <v>9.7440121063591872E-2</v>
      </c>
      <c r="AD60" s="116">
        <f t="shared" si="91"/>
        <v>0.33142879582179813</v>
      </c>
      <c r="AE60" s="117">
        <f t="shared" si="92"/>
        <v>0.25393522022097775</v>
      </c>
      <c r="AF60" s="118">
        <f t="shared" si="93"/>
        <v>9.1915925085206532E-2</v>
      </c>
      <c r="AG60" s="119">
        <v>15762</v>
      </c>
      <c r="AH60" s="119">
        <f t="shared" si="94"/>
        <v>66693</v>
      </c>
      <c r="AI60" s="120">
        <v>50931</v>
      </c>
      <c r="AJ60" s="121"/>
      <c r="AK60" s="119">
        <v>33555</v>
      </c>
      <c r="AL60" s="119">
        <v>5235</v>
      </c>
      <c r="AM60" s="119">
        <f t="shared" si="95"/>
        <v>9591</v>
      </c>
      <c r="AN60" s="119">
        <v>149343</v>
      </c>
      <c r="AO60" s="122">
        <v>132140</v>
      </c>
      <c r="AP60" s="119">
        <f t="shared" si="96"/>
        <v>14552</v>
      </c>
      <c r="AQ60" s="123">
        <v>23964</v>
      </c>
      <c r="AR60" s="119">
        <v>13727</v>
      </c>
      <c r="AS60" s="120">
        <v>3695</v>
      </c>
      <c r="AT60" s="120">
        <v>990</v>
      </c>
      <c r="AU60" s="123">
        <v>3023</v>
      </c>
      <c r="AV60" s="119">
        <v>3429</v>
      </c>
      <c r="AW60" s="120">
        <v>1249</v>
      </c>
      <c r="AX60" s="119">
        <v>22374</v>
      </c>
      <c r="AY60" s="119">
        <f t="shared" si="44"/>
        <v>1922</v>
      </c>
      <c r="AZ60" s="119">
        <v>825</v>
      </c>
      <c r="BA60" s="119">
        <v>1464</v>
      </c>
      <c r="BB60" s="124">
        <v>286</v>
      </c>
      <c r="BC60" s="120">
        <v>128</v>
      </c>
      <c r="BD60" s="119">
        <f t="shared" si="45"/>
        <v>5091</v>
      </c>
      <c r="BE60" s="119">
        <v>1910</v>
      </c>
      <c r="BF60" s="120">
        <v>387</v>
      </c>
      <c r="BG60" s="120">
        <v>1630</v>
      </c>
      <c r="BH60" s="119">
        <v>1077</v>
      </c>
      <c r="BI60" s="119">
        <v>3327</v>
      </c>
      <c r="BJ60" s="119">
        <v>927</v>
      </c>
      <c r="BK60" s="124">
        <f t="shared" si="46"/>
        <v>1363</v>
      </c>
      <c r="BL60" s="125"/>
      <c r="BM60" s="22">
        <f t="shared" si="47"/>
        <v>0.50184155824333831</v>
      </c>
      <c r="BN60" s="39">
        <f t="shared" si="97"/>
        <v>0.34103372772744622</v>
      </c>
      <c r="BO60" s="126">
        <f t="shared" si="98"/>
        <v>0.44657600289266991</v>
      </c>
      <c r="BP60" s="39">
        <f t="shared" si="99"/>
        <v>0.7111793310588046</v>
      </c>
      <c r="BQ60" s="127">
        <f t="shared" si="100"/>
        <v>0.28582923558337059</v>
      </c>
      <c r="BR60" s="127">
        <f t="shared" si="101"/>
        <v>6.7326382753136599E-2</v>
      </c>
      <c r="BS60" s="39">
        <f t="shared" si="102"/>
        <v>5.1442147218786198E-2</v>
      </c>
      <c r="BT60" s="39">
        <f t="shared" si="103"/>
        <v>0.28069358129827537</v>
      </c>
      <c r="BU60" s="127">
        <f t="shared" si="104"/>
        <v>9.7440121063591872E-2</v>
      </c>
      <c r="BV60" s="127">
        <f t="shared" si="105"/>
        <v>0.1498161949338101</v>
      </c>
      <c r="BW60" s="125"/>
      <c r="BX60" s="22">
        <f t="shared" si="57"/>
        <v>0.49889195516944551</v>
      </c>
      <c r="BY60" s="39">
        <f t="shared" si="106"/>
        <v>0.34103372772744622</v>
      </c>
      <c r="BZ60" s="39">
        <f t="shared" si="107"/>
        <v>0.44657600289266991</v>
      </c>
      <c r="CA60" s="39">
        <f t="shared" si="108"/>
        <v>0.7111793310588046</v>
      </c>
      <c r="CB60" s="126">
        <f t="shared" si="109"/>
        <v>0.28582923558337059</v>
      </c>
      <c r="CC60" s="127">
        <f t="shared" si="110"/>
        <v>6.7326382753136599E-2</v>
      </c>
      <c r="CD60" s="127">
        <f t="shared" si="111"/>
        <v>5.1442147218786198E-2</v>
      </c>
      <c r="CE60" s="39">
        <f t="shared" si="112"/>
        <v>0.28069358129827537</v>
      </c>
      <c r="CF60" s="127">
        <f t="shared" si="113"/>
        <v>9.7440121063591872E-2</v>
      </c>
      <c r="CG60" s="127">
        <f t="shared" si="114"/>
        <v>0.1498161949338101</v>
      </c>
      <c r="CH60" s="101"/>
      <c r="CI60" s="35">
        <v>1934</v>
      </c>
      <c r="CJ60" s="22">
        <v>0.5073805189514653</v>
      </c>
      <c r="CK60" s="22">
        <v>0.49542334867612881</v>
      </c>
      <c r="CL60" s="101"/>
      <c r="CT60" s="101"/>
      <c r="CU60" s="35">
        <v>1934</v>
      </c>
      <c r="CV60" s="39">
        <v>0.35306545970157666</v>
      </c>
      <c r="CW60" s="39">
        <v>0.73125082447238021</v>
      </c>
      <c r="CX60" s="39">
        <v>0.29087450123992392</v>
      </c>
      <c r="CY60" s="101"/>
      <c r="DG60" s="101"/>
      <c r="DH60" s="35">
        <v>1964</v>
      </c>
      <c r="DI60" s="258">
        <v>3.58</v>
      </c>
      <c r="DJ60" s="257">
        <v>21.1</v>
      </c>
      <c r="DK60" s="259">
        <v>0.98</v>
      </c>
      <c r="DL60" s="260">
        <v>1.28</v>
      </c>
      <c r="DM60" s="101"/>
    </row>
    <row r="61" spans="1:117" ht="14.25" x14ac:dyDescent="0.2">
      <c r="A61" s="101"/>
      <c r="B61" s="102">
        <v>1969</v>
      </c>
      <c r="C61" s="103">
        <v>24</v>
      </c>
      <c r="D61" s="104">
        <v>3892</v>
      </c>
      <c r="E61" s="105">
        <v>15850</v>
      </c>
      <c r="F61" s="106">
        <f t="shared" si="70"/>
        <v>15790.100225905086</v>
      </c>
      <c r="G61" s="132">
        <f t="shared" si="67"/>
        <v>0.99622083444196119</v>
      </c>
      <c r="H61" s="106">
        <f t="shared" si="115"/>
        <v>59.899774094914392</v>
      </c>
      <c r="I61" s="109">
        <f t="shared" si="71"/>
        <v>5.9427985399391418E-2</v>
      </c>
      <c r="J61" s="109">
        <f t="shared" si="72"/>
        <v>0.18169815991418434</v>
      </c>
      <c r="K61" s="110">
        <f t="shared" si="73"/>
        <v>0.27635565477586321</v>
      </c>
      <c r="L61" s="109">
        <f t="shared" si="74"/>
        <v>0.32706982518402572</v>
      </c>
      <c r="M61" s="109">
        <f t="shared" si="75"/>
        <v>0.27034161014087965</v>
      </c>
      <c r="N61" s="109">
        <f t="shared" si="76"/>
        <v>0.36923686275107209</v>
      </c>
      <c r="O61" s="111">
        <f t="shared" si="77"/>
        <v>0.49318341114600062</v>
      </c>
      <c r="P61" s="112">
        <f t="shared" si="78"/>
        <v>0.50431385772922577</v>
      </c>
      <c r="Q61" s="109">
        <f t="shared" si="79"/>
        <v>0.42599502067969747</v>
      </c>
      <c r="R61" s="109">
        <f t="shared" si="80"/>
        <v>0.68929255784771948</v>
      </c>
      <c r="S61" s="113">
        <f t="shared" si="81"/>
        <v>0.67210578430563583</v>
      </c>
      <c r="T61" s="109">
        <f t="shared" si="82"/>
        <v>0.10951811205545012</v>
      </c>
      <c r="U61" s="114">
        <f t="shared" si="83"/>
        <v>6.4341117253898836E-2</v>
      </c>
      <c r="V61" s="110">
        <f t="shared" si="84"/>
        <v>5.3284099348131032E-2</v>
      </c>
      <c r="W61" s="115">
        <f t="shared" si="85"/>
        <v>0.15162637555410119</v>
      </c>
      <c r="X61" s="109">
        <f t="shared" si="86"/>
        <v>2.9581648650878787E-2</v>
      </c>
      <c r="Y61" s="116">
        <f t="shared" si="87"/>
        <v>0.10694068671439078</v>
      </c>
      <c r="Z61" s="117">
        <f t="shared" si="88"/>
        <v>9.6752646528981932E-3</v>
      </c>
      <c r="AA61" s="109">
        <f t="shared" si="89"/>
        <v>0.32005569509664739</v>
      </c>
      <c r="AB61" s="109">
        <f t="shared" si="90"/>
        <v>0.29521825233105042</v>
      </c>
      <c r="AC61" s="109">
        <f t="shared" si="37"/>
        <v>9.6556982181050244E-2</v>
      </c>
      <c r="AD61" s="116">
        <f t="shared" si="91"/>
        <v>0.32696592128063373</v>
      </c>
      <c r="AE61" s="117">
        <f t="shared" si="92"/>
        <v>0.24816623123386169</v>
      </c>
      <c r="AF61" s="118">
        <f t="shared" si="93"/>
        <v>9.0606087185334624E-2</v>
      </c>
      <c r="AG61" s="119">
        <v>14662</v>
      </c>
      <c r="AH61" s="119">
        <f t="shared" si="94"/>
        <v>63138</v>
      </c>
      <c r="AI61" s="120">
        <v>48476</v>
      </c>
      <c r="AJ61" s="121"/>
      <c r="AK61" s="119">
        <v>32581</v>
      </c>
      <c r="AL61" s="119">
        <v>4840</v>
      </c>
      <c r="AM61" s="119">
        <f t="shared" si="95"/>
        <v>8808</v>
      </c>
      <c r="AN61" s="119">
        <v>148213</v>
      </c>
      <c r="AO61" s="122">
        <v>131287</v>
      </c>
      <c r="AP61" s="119">
        <f t="shared" si="96"/>
        <v>14311</v>
      </c>
      <c r="AQ61" s="123">
        <v>23773</v>
      </c>
      <c r="AR61" s="119">
        <v>13429</v>
      </c>
      <c r="AS61" s="120">
        <v>3629</v>
      </c>
      <c r="AT61" s="120">
        <v>914</v>
      </c>
      <c r="AU61" s="123">
        <v>2900</v>
      </c>
      <c r="AV61" s="119">
        <v>3119</v>
      </c>
      <c r="AW61" s="120">
        <v>1284</v>
      </c>
      <c r="AX61" s="119">
        <v>22473</v>
      </c>
      <c r="AY61" s="119">
        <f t="shared" si="44"/>
        <v>2061</v>
      </c>
      <c r="AZ61" s="119">
        <v>882</v>
      </c>
      <c r="BA61" s="119">
        <v>1436</v>
      </c>
      <c r="BB61" s="124">
        <v>313</v>
      </c>
      <c r="BC61" s="120">
        <v>131</v>
      </c>
      <c r="BD61" s="119">
        <f t="shared" si="45"/>
        <v>5309</v>
      </c>
      <c r="BE61" s="119">
        <v>1850</v>
      </c>
      <c r="BF61" s="120">
        <v>464</v>
      </c>
      <c r="BG61" s="120">
        <v>1669</v>
      </c>
      <c r="BH61" s="119">
        <v>1121</v>
      </c>
      <c r="BI61" s="119">
        <v>3430</v>
      </c>
      <c r="BJ61" s="119">
        <v>849</v>
      </c>
      <c r="BK61" s="124">
        <f t="shared" si="46"/>
        <v>1434</v>
      </c>
      <c r="BL61" s="125"/>
      <c r="BM61" s="22">
        <f t="shared" si="47"/>
        <v>0.49318341114600062</v>
      </c>
      <c r="BN61" s="39">
        <f t="shared" si="97"/>
        <v>0.32706982518402572</v>
      </c>
      <c r="BO61" s="126">
        <f t="shared" si="98"/>
        <v>0.42599502067969747</v>
      </c>
      <c r="BP61" s="39">
        <f t="shared" si="99"/>
        <v>0.68929255784771948</v>
      </c>
      <c r="BQ61" s="127">
        <f t="shared" si="100"/>
        <v>0.27034161014087965</v>
      </c>
      <c r="BR61" s="127">
        <f t="shared" si="101"/>
        <v>6.4341117253898836E-2</v>
      </c>
      <c r="BS61" s="39">
        <f t="shared" si="102"/>
        <v>5.3284099348131032E-2</v>
      </c>
      <c r="BT61" s="39">
        <f t="shared" si="103"/>
        <v>0.27635565477586321</v>
      </c>
      <c r="BU61" s="127">
        <f t="shared" si="104"/>
        <v>9.6556982181050244E-2</v>
      </c>
      <c r="BV61" s="127">
        <f t="shared" si="105"/>
        <v>0.15162637555410119</v>
      </c>
      <c r="BW61" s="125"/>
      <c r="BX61" s="22">
        <f t="shared" si="57"/>
        <v>0.50431385772922577</v>
      </c>
      <c r="BY61" s="39">
        <f t="shared" si="106"/>
        <v>0.32706982518402572</v>
      </c>
      <c r="BZ61" s="39">
        <f t="shared" si="107"/>
        <v>0.42599502067969747</v>
      </c>
      <c r="CA61" s="39">
        <f t="shared" si="108"/>
        <v>0.68929255784771948</v>
      </c>
      <c r="CB61" s="126">
        <f t="shared" si="109"/>
        <v>0.27034161014087965</v>
      </c>
      <c r="CC61" s="127">
        <f t="shared" si="110"/>
        <v>6.4341117253898836E-2</v>
      </c>
      <c r="CD61" s="127">
        <f t="shared" si="111"/>
        <v>5.3284099348131032E-2</v>
      </c>
      <c r="CE61" s="39">
        <f t="shared" si="112"/>
        <v>0.27635565477586321</v>
      </c>
      <c r="CF61" s="127">
        <f t="shared" si="113"/>
        <v>9.6556982181050244E-2</v>
      </c>
      <c r="CG61" s="127">
        <f t="shared" si="114"/>
        <v>0.15162637555410119</v>
      </c>
      <c r="CH61" s="101"/>
      <c r="CI61" s="35">
        <v>1935</v>
      </c>
      <c r="CJ61" s="22">
        <v>0.51052297557890802</v>
      </c>
      <c r="CK61" s="22">
        <v>0.49345548032730291</v>
      </c>
      <c r="CL61" s="101"/>
      <c r="CT61" s="101"/>
      <c r="CU61" s="35">
        <v>1935</v>
      </c>
      <c r="CV61" s="39">
        <v>0.35819694366579258</v>
      </c>
      <c r="CW61" s="39">
        <v>0.73957426162280471</v>
      </c>
      <c r="CX61" s="39">
        <v>0.28958413124575944</v>
      </c>
      <c r="CY61" s="101"/>
      <c r="DG61" s="101"/>
      <c r="DH61" s="35">
        <v>1963</v>
      </c>
      <c r="DI61" s="258">
        <v>3.46</v>
      </c>
      <c r="DJ61" s="257">
        <v>21.2</v>
      </c>
      <c r="DK61" s="259">
        <v>0.98</v>
      </c>
      <c r="DL61" s="260">
        <v>1.26</v>
      </c>
      <c r="DM61" s="101"/>
    </row>
    <row r="62" spans="1:117" ht="14.25" x14ac:dyDescent="0.2">
      <c r="A62" s="101"/>
      <c r="B62" s="102">
        <v>1968</v>
      </c>
      <c r="C62" s="103">
        <v>20</v>
      </c>
      <c r="D62" s="104">
        <v>3250</v>
      </c>
      <c r="E62" s="105">
        <v>11109</v>
      </c>
      <c r="F62" s="106">
        <f t="shared" si="70"/>
        <v>11147.637624049154</v>
      </c>
      <c r="G62" s="132">
        <f t="shared" si="67"/>
        <v>1.0034780469933526</v>
      </c>
      <c r="H62" s="106">
        <f t="shared" ref="H62" si="116">F62-E62</f>
        <v>38.637624049153601</v>
      </c>
      <c r="I62" s="109">
        <f t="shared" si="71"/>
        <v>5.4298080822291921E-2</v>
      </c>
      <c r="J62" s="109">
        <f t="shared" si="72"/>
        <v>0.17752584014286488</v>
      </c>
      <c r="K62" s="110">
        <f t="shared" si="73"/>
        <v>0.26876480388045831</v>
      </c>
      <c r="L62" s="109">
        <f t="shared" si="74"/>
        <v>0.30586015409697681</v>
      </c>
      <c r="M62" s="109">
        <f t="shared" si="75"/>
        <v>0.25519253208868142</v>
      </c>
      <c r="N62" s="109">
        <f t="shared" si="76"/>
        <v>0.34024414943565762</v>
      </c>
      <c r="O62" s="111">
        <f t="shared" si="77"/>
        <v>0.47677414581874861</v>
      </c>
      <c r="P62" s="112">
        <f t="shared" si="78"/>
        <v>0.51458966347400192</v>
      </c>
      <c r="Q62" s="109">
        <f t="shared" si="79"/>
        <v>0.39116797563579486</v>
      </c>
      <c r="R62" s="109">
        <f t="shared" si="80"/>
        <v>0.6389978059075081</v>
      </c>
      <c r="S62" s="113">
        <f t="shared" si="81"/>
        <v>0.69565452676010608</v>
      </c>
      <c r="T62" s="109">
        <f t="shared" si="82"/>
        <v>0.11277666540397208</v>
      </c>
      <c r="U62" s="114">
        <f t="shared" si="83"/>
        <v>5.3980193733427134E-2</v>
      </c>
      <c r="V62" s="110">
        <f t="shared" si="84"/>
        <v>6.115049515666432E-2</v>
      </c>
      <c r="W62" s="115">
        <f t="shared" si="85"/>
        <v>0.15842526462141965</v>
      </c>
      <c r="X62" s="109">
        <f t="shared" si="86"/>
        <v>3.1251691108826238E-2</v>
      </c>
      <c r="Y62" s="116">
        <f t="shared" si="87"/>
        <v>9.1936805342911293E-2</v>
      </c>
      <c r="Z62" s="117">
        <f t="shared" si="88"/>
        <v>9.5586470583367122E-3</v>
      </c>
      <c r="AA62" s="109">
        <f t="shared" si="89"/>
        <v>0.29875365647185043</v>
      </c>
      <c r="AB62" s="109">
        <f t="shared" si="90"/>
        <v>0.26879160127712537</v>
      </c>
      <c r="AC62" s="109">
        <f t="shared" si="37"/>
        <v>8.2212640586594721E-2</v>
      </c>
      <c r="AD62" s="116">
        <f t="shared" si="91"/>
        <v>0.30058444721034688</v>
      </c>
      <c r="AE62" s="117">
        <f t="shared" si="92"/>
        <v>0.2366923827585572</v>
      </c>
      <c r="AF62" s="118">
        <f t="shared" si="93"/>
        <v>7.5774002135178306E-2</v>
      </c>
      <c r="AG62" s="119">
        <v>10308</v>
      </c>
      <c r="AH62" s="119">
        <f t="shared" si="94"/>
        <v>47266</v>
      </c>
      <c r="AI62" s="120">
        <v>36958</v>
      </c>
      <c r="AJ62" s="121"/>
      <c r="AK62" s="119">
        <v>25710</v>
      </c>
      <c r="AL62" s="119">
        <v>3869</v>
      </c>
      <c r="AM62" s="119">
        <f t="shared" si="95"/>
        <v>6561</v>
      </c>
      <c r="AN62" s="119">
        <v>120833</v>
      </c>
      <c r="AO62" s="122">
        <v>108622</v>
      </c>
      <c r="AP62" s="119">
        <f t="shared" si="96"/>
        <v>9934</v>
      </c>
      <c r="AQ62" s="123">
        <v>19149</v>
      </c>
      <c r="AR62" s="119">
        <v>9156</v>
      </c>
      <c r="AS62" s="120">
        <v>2820</v>
      </c>
      <c r="AT62" s="120">
        <v>753</v>
      </c>
      <c r="AU62" s="123">
        <v>2217</v>
      </c>
      <c r="AV62" s="119">
        <v>1995</v>
      </c>
      <c r="AW62" s="120">
        <v>1007</v>
      </c>
      <c r="AX62" s="119">
        <v>19143</v>
      </c>
      <c r="AY62" s="119">
        <f t="shared" si="44"/>
        <v>1549</v>
      </c>
      <c r="AZ62" s="119">
        <v>778</v>
      </c>
      <c r="BA62" s="119">
        <v>1223</v>
      </c>
      <c r="BB62" s="124">
        <v>226</v>
      </c>
      <c r="BC62" s="120">
        <v>83</v>
      </c>
      <c r="BD62" s="119">
        <f t="shared" si="45"/>
        <v>4168</v>
      </c>
      <c r="BE62" s="119">
        <v>1512</v>
      </c>
      <c r="BF62" s="120">
        <v>316</v>
      </c>
      <c r="BG62" s="120">
        <v>1507</v>
      </c>
      <c r="BH62" s="119">
        <v>929</v>
      </c>
      <c r="BI62" s="119">
        <v>2762</v>
      </c>
      <c r="BJ62" s="119">
        <v>697</v>
      </c>
      <c r="BK62" s="124">
        <f t="shared" si="46"/>
        <v>1155</v>
      </c>
      <c r="BL62" s="125"/>
      <c r="BM62" s="22">
        <f t="shared" si="47"/>
        <v>0.47677414581874861</v>
      </c>
      <c r="BN62" s="39">
        <f t="shared" si="97"/>
        <v>0.30586015409697681</v>
      </c>
      <c r="BO62" s="126">
        <f t="shared" si="98"/>
        <v>0.39116797563579486</v>
      </c>
      <c r="BP62" s="39">
        <f t="shared" si="99"/>
        <v>0.6389978059075081</v>
      </c>
      <c r="BQ62" s="127">
        <f t="shared" si="100"/>
        <v>0.25519253208868142</v>
      </c>
      <c r="BR62" s="127">
        <f t="shared" si="101"/>
        <v>5.3980193733427134E-2</v>
      </c>
      <c r="BS62" s="39">
        <f t="shared" si="102"/>
        <v>6.115049515666432E-2</v>
      </c>
      <c r="BT62" s="39">
        <f t="shared" si="103"/>
        <v>0.26876480388045831</v>
      </c>
      <c r="BU62" s="127">
        <f t="shared" si="104"/>
        <v>8.2212640586594721E-2</v>
      </c>
      <c r="BV62" s="127">
        <f t="shared" si="105"/>
        <v>0.15842526462141965</v>
      </c>
      <c r="BW62" s="125"/>
      <c r="BX62" s="22">
        <f t="shared" si="57"/>
        <v>0.51458966347400192</v>
      </c>
      <c r="BY62" s="39">
        <f t="shared" si="106"/>
        <v>0.30586015409697681</v>
      </c>
      <c r="BZ62" s="39">
        <f t="shared" si="107"/>
        <v>0.39116797563579486</v>
      </c>
      <c r="CA62" s="39">
        <f t="shared" si="108"/>
        <v>0.6389978059075081</v>
      </c>
      <c r="CB62" s="126">
        <f t="shared" si="109"/>
        <v>0.25519253208868142</v>
      </c>
      <c r="CC62" s="127">
        <f t="shared" si="110"/>
        <v>5.3980193733427134E-2</v>
      </c>
      <c r="CD62" s="127">
        <f t="shared" si="111"/>
        <v>6.115049515666432E-2</v>
      </c>
      <c r="CE62" s="39">
        <f t="shared" si="112"/>
        <v>0.26876480388045831</v>
      </c>
      <c r="CF62" s="127">
        <f t="shared" si="113"/>
        <v>8.2212640586594721E-2</v>
      </c>
      <c r="CG62" s="127">
        <f t="shared" si="114"/>
        <v>0.15842526462141965</v>
      </c>
      <c r="CH62" s="101"/>
      <c r="CI62" s="35">
        <v>1936</v>
      </c>
      <c r="CJ62" s="22">
        <v>0.5137591669328182</v>
      </c>
      <c r="CK62" s="22">
        <v>0.49142891344313655</v>
      </c>
      <c r="CL62" s="101"/>
      <c r="CT62" s="101"/>
      <c r="CU62" s="35">
        <v>1936</v>
      </c>
      <c r="CV62" s="39">
        <v>0.36123717352871487</v>
      </c>
      <c r="CW62" s="39">
        <v>0.7515849878778631</v>
      </c>
      <c r="CX62" s="39">
        <v>0.29520323630245193</v>
      </c>
      <c r="CY62" s="101"/>
      <c r="DG62" s="101"/>
      <c r="DH62" s="35">
        <v>1962</v>
      </c>
      <c r="DI62" s="258">
        <v>3.96</v>
      </c>
      <c r="DJ62" s="257">
        <v>21.5</v>
      </c>
      <c r="DK62" s="259">
        <v>0.98</v>
      </c>
      <c r="DL62" s="260">
        <v>1.36</v>
      </c>
      <c r="DM62" s="101"/>
    </row>
    <row r="63" spans="1:117" ht="14.25" x14ac:dyDescent="0.2">
      <c r="A63" s="101"/>
      <c r="B63" s="102">
        <v>1967</v>
      </c>
      <c r="C63" s="103">
        <v>20</v>
      </c>
      <c r="D63" s="104">
        <v>3240</v>
      </c>
      <c r="E63" s="105">
        <v>12210</v>
      </c>
      <c r="F63" s="106">
        <f t="shared" si="70"/>
        <v>11965.795085813617</v>
      </c>
      <c r="G63" s="132">
        <f t="shared" si="67"/>
        <v>0.9799995975277328</v>
      </c>
      <c r="H63" s="106">
        <f t="shared" si="115"/>
        <v>244.20491418638267</v>
      </c>
      <c r="I63" s="109">
        <f t="shared" si="71"/>
        <v>5.8863595332271985E-2</v>
      </c>
      <c r="J63" s="109">
        <f t="shared" si="72"/>
        <v>0.18379583365362442</v>
      </c>
      <c r="K63" s="110">
        <f t="shared" si="73"/>
        <v>0.27388332898867745</v>
      </c>
      <c r="L63" s="109">
        <f t="shared" si="74"/>
        <v>0.32026621149206452</v>
      </c>
      <c r="M63" s="109">
        <f t="shared" si="75"/>
        <v>0.27104746070133012</v>
      </c>
      <c r="N63" s="109">
        <f t="shared" si="76"/>
        <v>0.35737374662332311</v>
      </c>
      <c r="O63" s="111">
        <f t="shared" si="77"/>
        <v>0.48630740237399267</v>
      </c>
      <c r="P63" s="112">
        <f t="shared" si="78"/>
        <v>0.50861975010352867</v>
      </c>
      <c r="Q63" s="109">
        <f t="shared" si="79"/>
        <v>0.41270166915590278</v>
      </c>
      <c r="R63" s="109">
        <f t="shared" si="80"/>
        <v>0.66379038351794661</v>
      </c>
      <c r="S63" s="113">
        <f t="shared" si="81"/>
        <v>0.67809465242011946</v>
      </c>
      <c r="T63" s="109">
        <f t="shared" si="82"/>
        <v>0.10672098803392523</v>
      </c>
      <c r="U63" s="114">
        <f t="shared" si="83"/>
        <v>5.8907935531811312E-2</v>
      </c>
      <c r="V63" s="110">
        <f t="shared" si="84"/>
        <v>5.683244932995106E-2</v>
      </c>
      <c r="W63" s="115">
        <f t="shared" si="85"/>
        <v>0.15930837532209621</v>
      </c>
      <c r="X63" s="109">
        <f t="shared" si="86"/>
        <v>2.9697388987111488E-2</v>
      </c>
      <c r="Y63" s="116">
        <f t="shared" si="87"/>
        <v>0.10019859180357465</v>
      </c>
      <c r="Z63" s="117">
        <f t="shared" si="88"/>
        <v>9.5110702621083558E-3</v>
      </c>
      <c r="AA63" s="109">
        <f t="shared" si="89"/>
        <v>0.30641663689462356</v>
      </c>
      <c r="AB63" s="109">
        <f t="shared" si="90"/>
        <v>0.26689215158736257</v>
      </c>
      <c r="AC63" s="109">
        <f t="shared" si="37"/>
        <v>8.5476538265850416E-2</v>
      </c>
      <c r="AD63" s="116">
        <f t="shared" si="91"/>
        <v>0.31286032746560072</v>
      </c>
      <c r="AE63" s="117">
        <f t="shared" si="92"/>
        <v>0.24233322650061812</v>
      </c>
      <c r="AF63" s="118">
        <f t="shared" si="93"/>
        <v>7.9313627336736206E-2</v>
      </c>
      <c r="AG63" s="119">
        <v>11264</v>
      </c>
      <c r="AH63" s="119">
        <f t="shared" si="94"/>
        <v>50291</v>
      </c>
      <c r="AI63" s="120">
        <v>39027</v>
      </c>
      <c r="AJ63" s="121"/>
      <c r="AK63" s="119">
        <v>26464</v>
      </c>
      <c r="AL63" s="119">
        <v>4082</v>
      </c>
      <c r="AM63" s="119">
        <f t="shared" si="95"/>
        <v>7173</v>
      </c>
      <c r="AN63" s="119">
        <v>121858</v>
      </c>
      <c r="AO63" s="122">
        <v>109205</v>
      </c>
      <c r="AP63" s="119">
        <f t="shared" si="96"/>
        <v>10416</v>
      </c>
      <c r="AQ63" s="123">
        <v>19291</v>
      </c>
      <c r="AR63" s="119">
        <v>9665</v>
      </c>
      <c r="AS63" s="120">
        <v>2850</v>
      </c>
      <c r="AT63" s="120">
        <v>738</v>
      </c>
      <c r="AU63" s="123">
        <v>2245</v>
      </c>
      <c r="AV63" s="119">
        <v>2299</v>
      </c>
      <c r="AW63" s="120">
        <v>985</v>
      </c>
      <c r="AX63" s="119">
        <v>19413</v>
      </c>
      <c r="AY63" s="119">
        <f t="shared" si="44"/>
        <v>1548</v>
      </c>
      <c r="AZ63" s="119">
        <v>751</v>
      </c>
      <c r="BA63" s="119">
        <v>1295</v>
      </c>
      <c r="BB63" s="124">
        <v>217</v>
      </c>
      <c r="BC63" s="120">
        <v>101</v>
      </c>
      <c r="BD63" s="119">
        <f t="shared" si="45"/>
        <v>4165</v>
      </c>
      <c r="BE63" s="119">
        <v>1372</v>
      </c>
      <c r="BF63" s="120">
        <v>346</v>
      </c>
      <c r="BG63" s="120">
        <v>1480</v>
      </c>
      <c r="BH63" s="119">
        <v>942</v>
      </c>
      <c r="BI63" s="119">
        <v>2733</v>
      </c>
      <c r="BJ63" s="119">
        <v>792</v>
      </c>
      <c r="BK63" s="124">
        <f t="shared" si="46"/>
        <v>1159</v>
      </c>
      <c r="BL63" s="125"/>
      <c r="BM63" s="22">
        <f t="shared" si="47"/>
        <v>0.48630740237399267</v>
      </c>
      <c r="BN63" s="39">
        <f t="shared" si="97"/>
        <v>0.32026621149206452</v>
      </c>
      <c r="BO63" s="126">
        <f t="shared" si="98"/>
        <v>0.41270166915590278</v>
      </c>
      <c r="BP63" s="39">
        <f t="shared" si="99"/>
        <v>0.66379038351794661</v>
      </c>
      <c r="BQ63" s="127">
        <f t="shared" si="100"/>
        <v>0.27104746070133012</v>
      </c>
      <c r="BR63" s="127">
        <f t="shared" si="101"/>
        <v>5.8907935531811312E-2</v>
      </c>
      <c r="BS63" s="39">
        <f t="shared" si="102"/>
        <v>5.683244932995106E-2</v>
      </c>
      <c r="BT63" s="39">
        <f t="shared" si="103"/>
        <v>0.27388332898867745</v>
      </c>
      <c r="BU63" s="127">
        <f t="shared" si="104"/>
        <v>8.5476538265850416E-2</v>
      </c>
      <c r="BV63" s="127">
        <f t="shared" si="105"/>
        <v>0.15930837532209621</v>
      </c>
      <c r="BW63" s="125"/>
      <c r="BX63" s="22">
        <f t="shared" si="57"/>
        <v>0.50861975010352867</v>
      </c>
      <c r="BY63" s="39">
        <f t="shared" si="106"/>
        <v>0.32026621149206452</v>
      </c>
      <c r="BZ63" s="39">
        <f t="shared" si="107"/>
        <v>0.41270166915590278</v>
      </c>
      <c r="CA63" s="39">
        <f t="shared" si="108"/>
        <v>0.66379038351794661</v>
      </c>
      <c r="CB63" s="126">
        <f t="shared" si="109"/>
        <v>0.27104746070133012</v>
      </c>
      <c r="CC63" s="127">
        <f t="shared" si="110"/>
        <v>5.8907935531811312E-2</v>
      </c>
      <c r="CD63" s="127">
        <f t="shared" si="111"/>
        <v>5.683244932995106E-2</v>
      </c>
      <c r="CE63" s="39">
        <f t="shared" si="112"/>
        <v>0.27388332898867745</v>
      </c>
      <c r="CF63" s="127">
        <f t="shared" si="113"/>
        <v>8.5476538265850416E-2</v>
      </c>
      <c r="CG63" s="127">
        <f t="shared" si="114"/>
        <v>0.15930837532209621</v>
      </c>
      <c r="CH63" s="101"/>
      <c r="CI63" s="35">
        <v>1937</v>
      </c>
      <c r="CJ63" s="22">
        <v>0.51042055975750955</v>
      </c>
      <c r="CK63" s="22">
        <v>0.49351961513558934</v>
      </c>
      <c r="CL63" s="101"/>
      <c r="CT63" s="101"/>
      <c r="CU63" s="35">
        <v>1937</v>
      </c>
      <c r="CV63" s="39">
        <v>0.35590051802608474</v>
      </c>
      <c r="CW63" s="39">
        <v>0.73821207026445546</v>
      </c>
      <c r="CX63" s="39">
        <v>0.28806858446253164</v>
      </c>
      <c r="CY63" s="101"/>
      <c r="DG63" s="101"/>
      <c r="DH63" s="35">
        <v>1961</v>
      </c>
      <c r="DI63" s="258">
        <v>4.03</v>
      </c>
      <c r="DJ63" s="257">
        <v>21.7</v>
      </c>
      <c r="DK63" s="259">
        <v>0.98</v>
      </c>
      <c r="DL63" s="260">
        <v>1.37</v>
      </c>
      <c r="DM63" s="101"/>
    </row>
    <row r="64" spans="1:117" ht="14.25" x14ac:dyDescent="0.2">
      <c r="A64" s="101"/>
      <c r="B64" s="102">
        <v>1966</v>
      </c>
      <c r="C64" s="103">
        <v>20</v>
      </c>
      <c r="D64" s="104">
        <v>3230</v>
      </c>
      <c r="E64" s="105">
        <v>12900</v>
      </c>
      <c r="F64" s="106">
        <f t="shared" si="70"/>
        <v>12725.620901220265</v>
      </c>
      <c r="G64" s="132">
        <f t="shared" si="67"/>
        <v>0.9864822404046717</v>
      </c>
      <c r="H64" s="106">
        <f t="shared" si="115"/>
        <v>174.3790987797347</v>
      </c>
      <c r="I64" s="109">
        <f t="shared" si="71"/>
        <v>6.3129092955802241E-2</v>
      </c>
      <c r="J64" s="109">
        <f t="shared" si="72"/>
        <v>0.18649868919312554</v>
      </c>
      <c r="K64" s="110">
        <f t="shared" si="73"/>
        <v>0.27592740889455342</v>
      </c>
      <c r="L64" s="109">
        <f t="shared" si="74"/>
        <v>0.33849617511482871</v>
      </c>
      <c r="M64" s="109">
        <f t="shared" si="75"/>
        <v>0.2823905612526188</v>
      </c>
      <c r="N64" s="109">
        <f t="shared" si="76"/>
        <v>0.37633259338430758</v>
      </c>
      <c r="O64" s="111">
        <f t="shared" si="77"/>
        <v>0.49572966762159681</v>
      </c>
      <c r="P64" s="112">
        <f t="shared" si="78"/>
        <v>0.50271934168004262</v>
      </c>
      <c r="Q64" s="109">
        <f t="shared" si="79"/>
        <v>0.43708043351437514</v>
      </c>
      <c r="R64" s="109">
        <f t="shared" si="80"/>
        <v>0.685926511302825</v>
      </c>
      <c r="S64" s="113">
        <f t="shared" si="81"/>
        <v>0.66042819691232157</v>
      </c>
      <c r="T64" s="109">
        <f t="shared" si="82"/>
        <v>0.10479172735217011</v>
      </c>
      <c r="U64" s="114">
        <f t="shared" si="83"/>
        <v>6.6584134381978827E-2</v>
      </c>
      <c r="V64" s="110">
        <f t="shared" si="84"/>
        <v>5.3330420429167878E-2</v>
      </c>
      <c r="W64" s="115">
        <f t="shared" si="85"/>
        <v>0.15451550085043098</v>
      </c>
      <c r="X64" s="109">
        <f t="shared" si="86"/>
        <v>2.8862025439363045E-2</v>
      </c>
      <c r="Y64" s="116">
        <f t="shared" si="87"/>
        <v>0.10599574373680189</v>
      </c>
      <c r="Z64" s="117">
        <f t="shared" si="88"/>
        <v>9.7696852172912754E-3</v>
      </c>
      <c r="AA64" s="109">
        <f t="shared" si="89"/>
        <v>0.30959391791851743</v>
      </c>
      <c r="AB64" s="109">
        <f t="shared" si="90"/>
        <v>0.24305757840567047</v>
      </c>
      <c r="AC64" s="109">
        <f t="shared" si="37"/>
        <v>8.2274060622992043E-2</v>
      </c>
      <c r="AD64" s="116">
        <f t="shared" si="91"/>
        <v>0.31313719778619281</v>
      </c>
      <c r="AE64" s="117">
        <f t="shared" si="92"/>
        <v>0.24854065608813616</v>
      </c>
      <c r="AF64" s="118">
        <f t="shared" si="93"/>
        <v>7.6670254636286697E-2</v>
      </c>
      <c r="AG64" s="119">
        <v>11998</v>
      </c>
      <c r="AH64" s="119">
        <f t="shared" si="94"/>
        <v>53194</v>
      </c>
      <c r="AI64" s="120">
        <v>41196</v>
      </c>
      <c r="AJ64" s="121"/>
      <c r="AK64" s="119">
        <v>27207</v>
      </c>
      <c r="AL64" s="119">
        <v>4120</v>
      </c>
      <c r="AM64" s="119">
        <f t="shared" si="95"/>
        <v>7683</v>
      </c>
      <c r="AN64" s="119">
        <v>121703</v>
      </c>
      <c r="AO64" s="122">
        <v>109467</v>
      </c>
      <c r="AP64" s="119">
        <f t="shared" si="96"/>
        <v>10013</v>
      </c>
      <c r="AQ64" s="123">
        <v>19524</v>
      </c>
      <c r="AR64" s="119">
        <v>9331</v>
      </c>
      <c r="AS64" s="120">
        <v>2945</v>
      </c>
      <c r="AT64" s="120">
        <v>742</v>
      </c>
      <c r="AU64" s="123">
        <v>2355</v>
      </c>
      <c r="AV64" s="119">
        <v>2743</v>
      </c>
      <c r="AW64" s="120">
        <v>1039</v>
      </c>
      <c r="AX64" s="119">
        <v>18805</v>
      </c>
      <c r="AY64" s="119">
        <f t="shared" si="44"/>
        <v>1622</v>
      </c>
      <c r="AZ64" s="119">
        <v>682</v>
      </c>
      <c r="BA64" s="119">
        <v>1088</v>
      </c>
      <c r="BB64" s="124">
        <v>261</v>
      </c>
      <c r="BC64" s="120">
        <v>96</v>
      </c>
      <c r="BD64" s="119">
        <f t="shared" si="45"/>
        <v>4317</v>
      </c>
      <c r="BE64" s="119">
        <v>1453</v>
      </c>
      <c r="BF64" s="120">
        <v>322</v>
      </c>
      <c r="BG64" s="120">
        <v>1455</v>
      </c>
      <c r="BH64" s="119">
        <v>928</v>
      </c>
      <c r="BI64" s="119">
        <v>2860</v>
      </c>
      <c r="BJ64" s="119">
        <v>820</v>
      </c>
      <c r="BK64" s="124">
        <f t="shared" si="46"/>
        <v>1189</v>
      </c>
      <c r="BL64" s="125"/>
      <c r="BM64" s="22">
        <f t="shared" si="47"/>
        <v>0.49572966762159681</v>
      </c>
      <c r="BN64" s="39">
        <f t="shared" si="97"/>
        <v>0.33849617511482871</v>
      </c>
      <c r="BO64" s="126">
        <f t="shared" si="98"/>
        <v>0.43708043351437514</v>
      </c>
      <c r="BP64" s="39">
        <f t="shared" si="99"/>
        <v>0.685926511302825</v>
      </c>
      <c r="BQ64" s="127">
        <f t="shared" si="100"/>
        <v>0.2823905612526188</v>
      </c>
      <c r="BR64" s="127">
        <f t="shared" si="101"/>
        <v>6.6584134381978827E-2</v>
      </c>
      <c r="BS64" s="39">
        <f t="shared" si="102"/>
        <v>5.3330420429167878E-2</v>
      </c>
      <c r="BT64" s="39">
        <f t="shared" si="103"/>
        <v>0.27592740889455342</v>
      </c>
      <c r="BU64" s="127">
        <f t="shared" si="104"/>
        <v>8.2274060622992043E-2</v>
      </c>
      <c r="BV64" s="127">
        <f t="shared" si="105"/>
        <v>0.15451550085043098</v>
      </c>
      <c r="BW64" s="125"/>
      <c r="BX64" s="22">
        <f t="shared" si="57"/>
        <v>0.50271934168004262</v>
      </c>
      <c r="BY64" s="39">
        <f t="shared" si="106"/>
        <v>0.33849617511482871</v>
      </c>
      <c r="BZ64" s="39">
        <f t="shared" si="107"/>
        <v>0.43708043351437514</v>
      </c>
      <c r="CA64" s="39">
        <f t="shared" si="108"/>
        <v>0.685926511302825</v>
      </c>
      <c r="CB64" s="126">
        <f t="shared" si="109"/>
        <v>0.2823905612526188</v>
      </c>
      <c r="CC64" s="127">
        <f t="shared" si="110"/>
        <v>6.6584134381978827E-2</v>
      </c>
      <c r="CD64" s="127">
        <f t="shared" si="111"/>
        <v>5.3330420429167878E-2</v>
      </c>
      <c r="CE64" s="39">
        <f t="shared" si="112"/>
        <v>0.27592740889455342</v>
      </c>
      <c r="CF64" s="127">
        <f t="shared" si="113"/>
        <v>8.2274060622992043E-2</v>
      </c>
      <c r="CG64" s="127">
        <f t="shared" si="114"/>
        <v>0.15451550085043098</v>
      </c>
      <c r="CH64" s="101"/>
      <c r="CI64" s="35">
        <v>1938</v>
      </c>
      <c r="CJ64" s="22">
        <v>0.50814511246394178</v>
      </c>
      <c r="CK64" s="22">
        <v>0.49494454513122699</v>
      </c>
      <c r="CL64" s="101"/>
      <c r="CT64" s="101"/>
      <c r="CU64" s="35">
        <v>1938</v>
      </c>
      <c r="CV64" s="39">
        <v>0.34977046976303988</v>
      </c>
      <c r="CW64" s="39">
        <v>0.73216127771331618</v>
      </c>
      <c r="CX64" s="39">
        <v>0.28219102537905871</v>
      </c>
      <c r="CY64" s="101"/>
      <c r="DG64" s="101"/>
      <c r="DH64" s="35">
        <v>1960</v>
      </c>
      <c r="DI64" s="258">
        <v>3.82</v>
      </c>
      <c r="DJ64" s="257">
        <v>21.8</v>
      </c>
      <c r="DK64" s="259">
        <v>0.98</v>
      </c>
      <c r="DL64" s="260">
        <v>1.34</v>
      </c>
      <c r="DM64" s="101"/>
    </row>
    <row r="65" spans="1:117" ht="14.25" x14ac:dyDescent="0.2">
      <c r="A65" s="101"/>
      <c r="B65" s="102">
        <v>1965</v>
      </c>
      <c r="C65" s="103">
        <v>20</v>
      </c>
      <c r="D65" s="104">
        <v>3246</v>
      </c>
      <c r="E65" s="105">
        <v>12946</v>
      </c>
      <c r="F65" s="106">
        <f t="shared" si="70"/>
        <v>12818.400272330739</v>
      </c>
      <c r="G65" s="132">
        <f t="shared" si="67"/>
        <v>0.99014369475751107</v>
      </c>
      <c r="H65" s="106">
        <f t="shared" si="115"/>
        <v>127.59972766926148</v>
      </c>
      <c r="I65" s="109">
        <f t="shared" si="71"/>
        <v>6.2505090654373069E-2</v>
      </c>
      <c r="J65" s="109">
        <f t="shared" si="72"/>
        <v>0.18813895903307265</v>
      </c>
      <c r="K65" s="110">
        <f t="shared" si="73"/>
        <v>0.27406729694012399</v>
      </c>
      <c r="L65" s="109">
        <f t="shared" si="74"/>
        <v>0.33222832195741769</v>
      </c>
      <c r="M65" s="109">
        <f t="shared" si="75"/>
        <v>0.28472840605520927</v>
      </c>
      <c r="N65" s="109">
        <f t="shared" si="76"/>
        <v>0.37169439938763238</v>
      </c>
      <c r="O65" s="111">
        <f t="shared" si="77"/>
        <v>0.49389125172724962</v>
      </c>
      <c r="P65" s="112">
        <f t="shared" si="78"/>
        <v>0.50387059398973899</v>
      </c>
      <c r="Q65" s="109">
        <f t="shared" si="79"/>
        <v>0.43005848143743791</v>
      </c>
      <c r="R65" s="109">
        <f t="shared" si="80"/>
        <v>0.68266256696144079</v>
      </c>
      <c r="S65" s="113">
        <f t="shared" si="81"/>
        <v>0.66076638309348112</v>
      </c>
      <c r="T65" s="109">
        <f t="shared" si="82"/>
        <v>0.1070386623844664</v>
      </c>
      <c r="U65" s="114">
        <f t="shared" si="83"/>
        <v>6.5900120130427314E-2</v>
      </c>
      <c r="V65" s="110">
        <f t="shared" si="84"/>
        <v>5.5259996567702079E-2</v>
      </c>
      <c r="W65" s="115">
        <f t="shared" si="85"/>
        <v>0.15706094124163097</v>
      </c>
      <c r="X65" s="109">
        <f t="shared" si="86"/>
        <v>2.5325455392385201E-2</v>
      </c>
      <c r="Y65" s="116">
        <f t="shared" si="87"/>
        <v>0.10544577842214149</v>
      </c>
      <c r="Z65" s="117">
        <f t="shared" si="88"/>
        <v>8.4138335478195717E-3</v>
      </c>
      <c r="AA65" s="109">
        <f t="shared" si="89"/>
        <v>0.31096816757380835</v>
      </c>
      <c r="AB65" s="109">
        <f t="shared" si="90"/>
        <v>0.26369854617666527</v>
      </c>
      <c r="AC65" s="109">
        <f t="shared" si="37"/>
        <v>8.7608125498884123E-2</v>
      </c>
      <c r="AD65" s="116">
        <f t="shared" si="91"/>
        <v>0.31738949226507146</v>
      </c>
      <c r="AE65" s="117">
        <f t="shared" si="92"/>
        <v>0.24560316389946965</v>
      </c>
      <c r="AF65" s="118">
        <f t="shared" si="93"/>
        <v>8.174369166110089E-2</v>
      </c>
      <c r="AG65" s="119">
        <v>12011</v>
      </c>
      <c r="AH65" s="119">
        <f t="shared" si="94"/>
        <v>52800</v>
      </c>
      <c r="AI65" s="120">
        <v>40789</v>
      </c>
      <c r="AJ65" s="121"/>
      <c r="AK65" s="119">
        <v>26952</v>
      </c>
      <c r="AL65" s="119">
        <v>4199</v>
      </c>
      <c r="AM65" s="119">
        <f t="shared" si="95"/>
        <v>7674</v>
      </c>
      <c r="AN65" s="119">
        <v>122774</v>
      </c>
      <c r="AO65" s="122">
        <v>109738</v>
      </c>
      <c r="AP65" s="119">
        <f t="shared" si="96"/>
        <v>10756</v>
      </c>
      <c r="AQ65" s="123">
        <v>19278</v>
      </c>
      <c r="AR65" s="119">
        <v>10036</v>
      </c>
      <c r="AS65" s="120">
        <v>2942</v>
      </c>
      <c r="AT65" s="120">
        <v>766</v>
      </c>
      <c r="AU65" s="123">
        <v>2365</v>
      </c>
      <c r="AV65" s="119">
        <v>2688</v>
      </c>
      <c r="AW65" s="120">
        <v>1046</v>
      </c>
      <c r="AX65" s="119">
        <v>19283</v>
      </c>
      <c r="AY65" s="119">
        <f t="shared" si="44"/>
        <v>1698</v>
      </c>
      <c r="AZ65" s="119">
        <v>720</v>
      </c>
      <c r="BA65" s="119">
        <v>1130</v>
      </c>
      <c r="BB65" s="124">
        <v>249</v>
      </c>
      <c r="BC65" s="120">
        <v>72</v>
      </c>
      <c r="BD65" s="119">
        <f t="shared" si="45"/>
        <v>4366</v>
      </c>
      <c r="BE65" s="119">
        <v>1446</v>
      </c>
      <c r="BF65" s="120">
        <v>403</v>
      </c>
      <c r="BG65" s="120">
        <v>1488</v>
      </c>
      <c r="BH65" s="119">
        <v>784</v>
      </c>
      <c r="BI65" s="119">
        <v>2845</v>
      </c>
      <c r="BJ65" s="119">
        <v>787</v>
      </c>
      <c r="BK65" s="124">
        <f t="shared" si="46"/>
        <v>1033</v>
      </c>
      <c r="BL65" s="125"/>
      <c r="BM65" s="22">
        <f t="shared" si="47"/>
        <v>0.49389125172724962</v>
      </c>
      <c r="BN65" s="39">
        <f t="shared" si="97"/>
        <v>0.33222832195741769</v>
      </c>
      <c r="BO65" s="126">
        <f t="shared" si="98"/>
        <v>0.43005848143743791</v>
      </c>
      <c r="BP65" s="39">
        <f t="shared" si="99"/>
        <v>0.68266256696144079</v>
      </c>
      <c r="BQ65" s="127">
        <f t="shared" si="100"/>
        <v>0.28472840605520927</v>
      </c>
      <c r="BR65" s="127">
        <f t="shared" si="101"/>
        <v>6.5900120130427314E-2</v>
      </c>
      <c r="BS65" s="39">
        <f t="shared" si="102"/>
        <v>5.5259996567702079E-2</v>
      </c>
      <c r="BT65" s="39">
        <f t="shared" si="103"/>
        <v>0.27406729694012399</v>
      </c>
      <c r="BU65" s="127">
        <f t="shared" si="104"/>
        <v>8.7608125498884123E-2</v>
      </c>
      <c r="BV65" s="127">
        <f t="shared" si="105"/>
        <v>0.15706094124163097</v>
      </c>
      <c r="BW65" s="125"/>
      <c r="BX65" s="22">
        <f t="shared" si="57"/>
        <v>0.50387059398973899</v>
      </c>
      <c r="BY65" s="39">
        <f t="shared" si="106"/>
        <v>0.33222832195741769</v>
      </c>
      <c r="BZ65" s="39">
        <f t="shared" si="107"/>
        <v>0.43005848143743791</v>
      </c>
      <c r="CA65" s="39">
        <f t="shared" si="108"/>
        <v>0.68266256696144079</v>
      </c>
      <c r="CB65" s="126">
        <f t="shared" si="109"/>
        <v>0.28472840605520927</v>
      </c>
      <c r="CC65" s="127">
        <f t="shared" si="110"/>
        <v>6.5900120130427314E-2</v>
      </c>
      <c r="CD65" s="127">
        <f t="shared" si="111"/>
        <v>5.5259996567702079E-2</v>
      </c>
      <c r="CE65" s="39">
        <f t="shared" si="112"/>
        <v>0.27406729694012399</v>
      </c>
      <c r="CF65" s="127">
        <f t="shared" si="113"/>
        <v>8.7608125498884123E-2</v>
      </c>
      <c r="CG65" s="127">
        <f t="shared" si="114"/>
        <v>0.15706094124163097</v>
      </c>
      <c r="CH65" s="101"/>
      <c r="CI65" s="35">
        <v>1939</v>
      </c>
      <c r="CJ65" s="22">
        <v>0.50531461597369087</v>
      </c>
      <c r="CK65" s="22">
        <v>0.49671705788637055</v>
      </c>
      <c r="CL65" s="101"/>
      <c r="CT65" s="101"/>
      <c r="CU65" s="35">
        <v>1939</v>
      </c>
      <c r="CV65" s="39">
        <v>0.34804006295086737</v>
      </c>
      <c r="CW65" s="39">
        <v>0.73177747916000069</v>
      </c>
      <c r="CX65" s="39">
        <v>0.28455455642657507</v>
      </c>
      <c r="CY65" s="101"/>
      <c r="DG65" s="101"/>
      <c r="DH65" s="35">
        <v>1959</v>
      </c>
      <c r="DI65" s="258">
        <v>3.9</v>
      </c>
      <c r="DJ65" s="257">
        <v>21.9</v>
      </c>
      <c r="DK65" s="259">
        <v>0.98</v>
      </c>
      <c r="DL65" s="260">
        <v>1.35</v>
      </c>
      <c r="DM65" s="101"/>
    </row>
    <row r="66" spans="1:117" ht="14.25" x14ac:dyDescent="0.2">
      <c r="A66" s="101"/>
      <c r="B66" s="102">
        <v>1964</v>
      </c>
      <c r="C66" s="103">
        <v>20</v>
      </c>
      <c r="D66" s="104">
        <v>3252</v>
      </c>
      <c r="E66" s="105">
        <v>13124</v>
      </c>
      <c r="F66" s="106">
        <f t="shared" si="70"/>
        <v>12956.938356269036</v>
      </c>
      <c r="G66" s="132">
        <f t="shared" si="67"/>
        <v>0.98727052394613202</v>
      </c>
      <c r="H66" s="106">
        <f t="shared" si="115"/>
        <v>167.06164373096362</v>
      </c>
      <c r="I66" s="109">
        <f t="shared" si="71"/>
        <v>6.3344443541175507E-2</v>
      </c>
      <c r="J66" s="109">
        <f t="shared" si="72"/>
        <v>0.18665708468080008</v>
      </c>
      <c r="K66" s="110">
        <f t="shared" si="73"/>
        <v>0.27913570700108709</v>
      </c>
      <c r="L66" s="109">
        <f t="shared" si="74"/>
        <v>0.33936265344280953</v>
      </c>
      <c r="M66" s="109">
        <f t="shared" si="75"/>
        <v>0.28161480357078317</v>
      </c>
      <c r="N66" s="109">
        <f t="shared" si="76"/>
        <v>0.37790592410196988</v>
      </c>
      <c r="O66" s="111">
        <f t="shared" si="77"/>
        <v>0.49670624535059588</v>
      </c>
      <c r="P66" s="112">
        <f t="shared" si="78"/>
        <v>0.50210778943576273</v>
      </c>
      <c r="Q66" s="109">
        <f t="shared" si="79"/>
        <v>0.43880985285749124</v>
      </c>
      <c r="R66" s="109">
        <f t="shared" si="80"/>
        <v>0.6904851304746884</v>
      </c>
      <c r="S66" s="113">
        <f t="shared" si="81"/>
        <v>0.66280991735537187</v>
      </c>
      <c r="T66" s="109">
        <f t="shared" si="82"/>
        <v>0.10192837465564739</v>
      </c>
      <c r="U66" s="114">
        <f t="shared" si="83"/>
        <v>6.616361240867169E-2</v>
      </c>
      <c r="V66" s="110">
        <f t="shared" si="84"/>
        <v>5.2724877230806086E-2</v>
      </c>
      <c r="W66" s="115">
        <f t="shared" si="85"/>
        <v>0.15618242419315503</v>
      </c>
      <c r="X66" s="109">
        <f t="shared" si="86"/>
        <v>2.2709306503772907E-2</v>
      </c>
      <c r="Y66" s="116">
        <f t="shared" si="87"/>
        <v>0.1066905129664255</v>
      </c>
      <c r="Z66" s="117">
        <f t="shared" si="88"/>
        <v>7.7066905129664258E-3</v>
      </c>
      <c r="AA66" s="109">
        <f t="shared" si="89"/>
        <v>0.31257920637271847</v>
      </c>
      <c r="AB66" s="109">
        <f t="shared" si="90"/>
        <v>0.2470954605341957</v>
      </c>
      <c r="AC66" s="109">
        <f t="shared" si="37"/>
        <v>8.3854971140557677E-2</v>
      </c>
      <c r="AD66" s="116">
        <f t="shared" si="91"/>
        <v>0.31438495628218949</v>
      </c>
      <c r="AE66" s="117">
        <f t="shared" si="92"/>
        <v>0.25047979432213208</v>
      </c>
      <c r="AF66" s="118">
        <f t="shared" si="93"/>
        <v>7.8213153402162422E-2</v>
      </c>
      <c r="AG66" s="119">
        <v>12233</v>
      </c>
      <c r="AH66" s="119">
        <f t="shared" si="94"/>
        <v>53978</v>
      </c>
      <c r="AI66" s="120">
        <v>41745</v>
      </c>
      <c r="AJ66" s="121"/>
      <c r="AK66" s="119">
        <v>27669</v>
      </c>
      <c r="AL66" s="119">
        <v>4270</v>
      </c>
      <c r="AM66" s="119">
        <f t="shared" si="95"/>
        <v>7792</v>
      </c>
      <c r="AN66" s="119">
        <v>123010</v>
      </c>
      <c r="AO66" s="122">
        <v>110464</v>
      </c>
      <c r="AP66" s="119">
        <f t="shared" si="96"/>
        <v>10315</v>
      </c>
      <c r="AQ66" s="123">
        <v>19877</v>
      </c>
      <c r="AR66" s="119">
        <v>9621</v>
      </c>
      <c r="AS66" s="120">
        <v>2925</v>
      </c>
      <c r="AT66" s="120">
        <v>739</v>
      </c>
      <c r="AU66" s="123">
        <v>2394</v>
      </c>
      <c r="AV66" s="119">
        <v>2762</v>
      </c>
      <c r="AW66" s="120">
        <v>979</v>
      </c>
      <c r="AX66" s="119">
        <v>19212</v>
      </c>
      <c r="AY66" s="119">
        <f t="shared" si="44"/>
        <v>1556</v>
      </c>
      <c r="AZ66" s="119">
        <v>694</v>
      </c>
      <c r="BA66" s="119">
        <v>1015</v>
      </c>
      <c r="BB66" s="124">
        <v>213</v>
      </c>
      <c r="BC66" s="120">
        <v>65</v>
      </c>
      <c r="BD66" s="119">
        <f t="shared" si="45"/>
        <v>4255</v>
      </c>
      <c r="BE66" s="119">
        <v>1177</v>
      </c>
      <c r="BF66" s="120">
        <v>364</v>
      </c>
      <c r="BG66" s="120">
        <v>1462</v>
      </c>
      <c r="BH66" s="119">
        <v>735</v>
      </c>
      <c r="BI66" s="119">
        <v>2847</v>
      </c>
      <c r="BJ66" s="119">
        <v>760</v>
      </c>
      <c r="BK66" s="124">
        <f t="shared" si="46"/>
        <v>948</v>
      </c>
      <c r="BL66" s="125"/>
      <c r="BM66" s="22">
        <f t="shared" si="47"/>
        <v>0.49670624535059588</v>
      </c>
      <c r="BN66" s="39">
        <f t="shared" si="97"/>
        <v>0.33936265344280953</v>
      </c>
      <c r="BO66" s="126">
        <f t="shared" si="98"/>
        <v>0.43880985285749124</v>
      </c>
      <c r="BP66" s="39">
        <f t="shared" si="99"/>
        <v>0.6904851304746884</v>
      </c>
      <c r="BQ66" s="127">
        <f t="shared" si="100"/>
        <v>0.28161480357078317</v>
      </c>
      <c r="BR66" s="127">
        <f t="shared" si="101"/>
        <v>6.616361240867169E-2</v>
      </c>
      <c r="BS66" s="39">
        <f t="shared" si="102"/>
        <v>5.2724877230806086E-2</v>
      </c>
      <c r="BT66" s="39">
        <f t="shared" si="103"/>
        <v>0.27913570700108709</v>
      </c>
      <c r="BU66" s="127">
        <f t="shared" si="104"/>
        <v>8.3854971140557677E-2</v>
      </c>
      <c r="BV66" s="127">
        <f t="shared" si="105"/>
        <v>0.15618242419315503</v>
      </c>
      <c r="BW66" s="125"/>
      <c r="BX66" s="22">
        <f t="shared" si="57"/>
        <v>0.50210778943576273</v>
      </c>
      <c r="BY66" s="39">
        <f t="shared" si="106"/>
        <v>0.33936265344280953</v>
      </c>
      <c r="BZ66" s="39">
        <f t="shared" si="107"/>
        <v>0.43880985285749124</v>
      </c>
      <c r="CA66" s="39">
        <f t="shared" si="108"/>
        <v>0.6904851304746884</v>
      </c>
      <c r="CB66" s="126">
        <f t="shared" si="109"/>
        <v>0.28161480357078317</v>
      </c>
      <c r="CC66" s="127">
        <f t="shared" si="110"/>
        <v>6.616361240867169E-2</v>
      </c>
      <c r="CD66" s="127">
        <f t="shared" si="111"/>
        <v>5.2724877230806086E-2</v>
      </c>
      <c r="CE66" s="39">
        <f t="shared" si="112"/>
        <v>0.27913570700108709</v>
      </c>
      <c r="CF66" s="127">
        <f t="shared" si="113"/>
        <v>8.3854971140557677E-2</v>
      </c>
      <c r="CG66" s="127">
        <f t="shared" si="114"/>
        <v>0.15618242419315503</v>
      </c>
      <c r="CH66" s="101"/>
      <c r="CI66" s="35">
        <v>1940</v>
      </c>
      <c r="CJ66" s="22">
        <v>0.50604388245422416</v>
      </c>
      <c r="CK66" s="22">
        <v>0.49626037682596436</v>
      </c>
      <c r="CL66" s="101"/>
      <c r="CT66" s="101"/>
      <c r="CU66" s="35">
        <v>1940</v>
      </c>
      <c r="CV66" s="39">
        <v>0.34760601301323762</v>
      </c>
      <c r="CW66" s="39">
        <v>0.71978433488525173</v>
      </c>
      <c r="CX66" s="39">
        <v>0.2776633321583471</v>
      </c>
      <c r="CY66" s="101"/>
      <c r="DG66" s="101"/>
      <c r="DH66" s="35">
        <v>1958</v>
      </c>
      <c r="DI66" s="258">
        <v>3.86</v>
      </c>
      <c r="DJ66" s="257">
        <v>22</v>
      </c>
      <c r="DK66" s="259">
        <v>0.98</v>
      </c>
      <c r="DL66" s="260">
        <v>1.35</v>
      </c>
      <c r="DM66" s="101"/>
    </row>
    <row r="67" spans="1:117" ht="14.25" x14ac:dyDescent="0.2">
      <c r="A67" s="101"/>
      <c r="B67" s="102">
        <v>1963</v>
      </c>
      <c r="C67" s="103">
        <v>20</v>
      </c>
      <c r="D67" s="104">
        <v>3238</v>
      </c>
      <c r="E67" s="105">
        <v>12780</v>
      </c>
      <c r="F67" s="106">
        <f t="shared" si="70"/>
        <v>12758.126793751759</v>
      </c>
      <c r="G67" s="132">
        <f t="shared" si="67"/>
        <v>0.99828848151422211</v>
      </c>
      <c r="H67" s="106">
        <f t="shared" si="115"/>
        <v>21.873206248241331</v>
      </c>
      <c r="I67" s="109">
        <f t="shared" si="71"/>
        <v>6.2045972690946825E-2</v>
      </c>
      <c r="J67" s="109">
        <f t="shared" si="72"/>
        <v>0.18594343088037224</v>
      </c>
      <c r="K67" s="110">
        <f t="shared" si="73"/>
        <v>0.27314658945525555</v>
      </c>
      <c r="L67" s="109">
        <f t="shared" si="74"/>
        <v>0.33368198272551214</v>
      </c>
      <c r="M67" s="109">
        <f t="shared" si="75"/>
        <v>0.28077506193839441</v>
      </c>
      <c r="N67" s="109">
        <f t="shared" si="76"/>
        <v>0.37185604749849743</v>
      </c>
      <c r="O67" s="111">
        <f t="shared" si="77"/>
        <v>0.49363490553981559</v>
      </c>
      <c r="P67" s="112">
        <f t="shared" si="78"/>
        <v>0.50403112303067754</v>
      </c>
      <c r="Q67" s="109">
        <f t="shared" si="79"/>
        <v>0.43094699167327194</v>
      </c>
      <c r="R67" s="109">
        <f t="shared" si="80"/>
        <v>0.68080317210970787</v>
      </c>
      <c r="S67" s="113">
        <f t="shared" si="81"/>
        <v>0.662250520386923</v>
      </c>
      <c r="T67" s="109">
        <f t="shared" si="82"/>
        <v>0.1065752418268642</v>
      </c>
      <c r="U67" s="114">
        <f t="shared" si="83"/>
        <v>6.62177053997796E-2</v>
      </c>
      <c r="V67" s="110">
        <f t="shared" si="84"/>
        <v>5.4291661564834087E-2</v>
      </c>
      <c r="W67" s="115">
        <f t="shared" si="85"/>
        <v>0.15340300873530158</v>
      </c>
      <c r="X67" s="109">
        <f t="shared" si="86"/>
        <v>2.3558222113383126E-2</v>
      </c>
      <c r="Y67" s="116">
        <f t="shared" si="87"/>
        <v>0.10443138825106024</v>
      </c>
      <c r="Z67" s="117">
        <f t="shared" si="88"/>
        <v>7.8609542642816867E-3</v>
      </c>
      <c r="AA67" s="109">
        <f t="shared" si="89"/>
        <v>0.30894712461121038</v>
      </c>
      <c r="AB67" s="109">
        <f t="shared" si="90"/>
        <v>0.2523570466511571</v>
      </c>
      <c r="AC67" s="109">
        <f t="shared" si="37"/>
        <v>8.4206999681312664E-2</v>
      </c>
      <c r="AD67" s="116">
        <f t="shared" si="91"/>
        <v>0.312966817680911</v>
      </c>
      <c r="AE67" s="117">
        <f t="shared" si="92"/>
        <v>0.24626186096490429</v>
      </c>
      <c r="AF67" s="118">
        <f t="shared" si="93"/>
        <v>7.837257000907033E-2</v>
      </c>
      <c r="AG67" s="119">
        <v>11903</v>
      </c>
      <c r="AH67" s="119">
        <f t="shared" si="94"/>
        <v>52738</v>
      </c>
      <c r="AI67" s="120">
        <v>40835</v>
      </c>
      <c r="AJ67" s="121"/>
      <c r="AK67" s="119">
        <v>27043</v>
      </c>
      <c r="AL67" s="119">
        <v>4098</v>
      </c>
      <c r="AM67" s="119">
        <f t="shared" si="95"/>
        <v>7593</v>
      </c>
      <c r="AN67" s="119">
        <v>122377</v>
      </c>
      <c r="AO67" s="122">
        <v>109814</v>
      </c>
      <c r="AP67" s="119">
        <f t="shared" si="96"/>
        <v>10305</v>
      </c>
      <c r="AQ67" s="123">
        <v>19450</v>
      </c>
      <c r="AR67" s="119">
        <v>9591</v>
      </c>
      <c r="AS67" s="120">
        <v>2876</v>
      </c>
      <c r="AT67" s="120">
        <v>769</v>
      </c>
      <c r="AU67" s="123">
        <v>2256</v>
      </c>
      <c r="AV67" s="119">
        <v>2704</v>
      </c>
      <c r="AW67" s="120">
        <v>914</v>
      </c>
      <c r="AX67" s="119">
        <v>18773</v>
      </c>
      <c r="AY67" s="119">
        <f t="shared" si="44"/>
        <v>1437</v>
      </c>
      <c r="AZ67" s="119">
        <v>714</v>
      </c>
      <c r="BA67" s="119">
        <v>933</v>
      </c>
      <c r="BB67" s="124">
        <v>203</v>
      </c>
      <c r="BC67" s="120">
        <v>194</v>
      </c>
      <c r="BD67" s="119">
        <f t="shared" si="45"/>
        <v>4352</v>
      </c>
      <c r="BE67" s="119">
        <v>1236</v>
      </c>
      <c r="BF67" s="120">
        <v>320</v>
      </c>
      <c r="BG67" s="120">
        <v>1448</v>
      </c>
      <c r="BH67" s="119">
        <v>759</v>
      </c>
      <c r="BI67" s="119">
        <v>2924</v>
      </c>
      <c r="BJ67" s="119">
        <v>791</v>
      </c>
      <c r="BK67" s="124">
        <f t="shared" si="46"/>
        <v>962</v>
      </c>
      <c r="BL67" s="125"/>
      <c r="BM67" s="22">
        <f t="shared" si="47"/>
        <v>0.49363490553981559</v>
      </c>
      <c r="BN67" s="39">
        <f t="shared" si="97"/>
        <v>0.33368198272551214</v>
      </c>
      <c r="BO67" s="126">
        <f t="shared" si="98"/>
        <v>0.43094699167327194</v>
      </c>
      <c r="BP67" s="39">
        <f t="shared" si="99"/>
        <v>0.68080317210970787</v>
      </c>
      <c r="BQ67" s="127">
        <f t="shared" si="100"/>
        <v>0.28077506193839441</v>
      </c>
      <c r="BR67" s="127">
        <f t="shared" si="101"/>
        <v>6.62177053997796E-2</v>
      </c>
      <c r="BS67" s="39">
        <f t="shared" si="102"/>
        <v>5.4291661564834087E-2</v>
      </c>
      <c r="BT67" s="39">
        <f t="shared" si="103"/>
        <v>0.27314658945525555</v>
      </c>
      <c r="BU67" s="127">
        <f t="shared" si="104"/>
        <v>8.4206999681312664E-2</v>
      </c>
      <c r="BV67" s="127">
        <f t="shared" si="105"/>
        <v>0.15340300873530158</v>
      </c>
      <c r="BW67" s="125"/>
      <c r="BX67" s="22">
        <f t="shared" si="57"/>
        <v>0.50403112303067754</v>
      </c>
      <c r="BY67" s="39">
        <f t="shared" si="106"/>
        <v>0.33368198272551214</v>
      </c>
      <c r="BZ67" s="39">
        <f t="shared" si="107"/>
        <v>0.43094699167327194</v>
      </c>
      <c r="CA67" s="39">
        <f t="shared" si="108"/>
        <v>0.68080317210970787</v>
      </c>
      <c r="CB67" s="126">
        <f t="shared" si="109"/>
        <v>0.28077506193839441</v>
      </c>
      <c r="CC67" s="127">
        <f t="shared" si="110"/>
        <v>6.62177053997796E-2</v>
      </c>
      <c r="CD67" s="127">
        <f t="shared" si="111"/>
        <v>5.4291661564834087E-2</v>
      </c>
      <c r="CE67" s="39">
        <f t="shared" si="112"/>
        <v>0.27314658945525555</v>
      </c>
      <c r="CF67" s="127">
        <f t="shared" si="113"/>
        <v>8.4206999681312664E-2</v>
      </c>
      <c r="CG67" s="127">
        <f t="shared" si="114"/>
        <v>0.15340300873530158</v>
      </c>
      <c r="CH67" s="101"/>
      <c r="CI67" s="35">
        <v>1941</v>
      </c>
      <c r="CJ67" s="22">
        <v>0.49693519069933373</v>
      </c>
      <c r="CK67" s="22">
        <v>0.50196441934070457</v>
      </c>
      <c r="CL67" s="101"/>
      <c r="CT67" s="101"/>
      <c r="CU67" s="35">
        <v>1941</v>
      </c>
      <c r="CV67" s="39">
        <v>0.33106074342701725</v>
      </c>
      <c r="CW67" s="39">
        <v>0.70004034411700089</v>
      </c>
      <c r="CX67" s="39">
        <v>0.27247591937283033</v>
      </c>
      <c r="CY67" s="101"/>
      <c r="DG67" s="101"/>
      <c r="DH67" s="35">
        <v>1957</v>
      </c>
      <c r="DI67" s="258">
        <v>3.83</v>
      </c>
      <c r="DJ67" s="257">
        <v>22.2</v>
      </c>
      <c r="DK67" s="259">
        <v>0.98</v>
      </c>
      <c r="DL67" s="260">
        <v>1.34</v>
      </c>
      <c r="DM67" s="101"/>
    </row>
    <row r="68" spans="1:117" ht="14.25" x14ac:dyDescent="0.2">
      <c r="A68" s="101"/>
      <c r="B68" s="102">
        <v>1962</v>
      </c>
      <c r="C68" s="103">
        <v>20</v>
      </c>
      <c r="D68" s="104">
        <v>3242</v>
      </c>
      <c r="E68" s="105">
        <v>14461</v>
      </c>
      <c r="F68" s="106">
        <f t="shared" si="70"/>
        <v>14377.074585412867</v>
      </c>
      <c r="G68" s="132">
        <f t="shared" si="67"/>
        <v>0.99419643077331221</v>
      </c>
      <c r="H68" s="106">
        <f t="shared" si="115"/>
        <v>83.925414587132764</v>
      </c>
      <c r="I68" s="109">
        <f t="shared" si="71"/>
        <v>6.555890026088701E-2</v>
      </c>
      <c r="J68" s="109">
        <f t="shared" si="72"/>
        <v>0.18756172059802953</v>
      </c>
      <c r="K68" s="110">
        <f t="shared" si="73"/>
        <v>0.28054437921860914</v>
      </c>
      <c r="L68" s="109">
        <f t="shared" si="74"/>
        <v>0.34953241019466186</v>
      </c>
      <c r="M68" s="109">
        <f t="shared" si="75"/>
        <v>0.28635040847095122</v>
      </c>
      <c r="N68" s="109">
        <f t="shared" si="76"/>
        <v>0.39338501011853139</v>
      </c>
      <c r="O68" s="111">
        <f t="shared" si="77"/>
        <v>0.50554010861169763</v>
      </c>
      <c r="P68" s="112">
        <f t="shared" si="78"/>
        <v>0.49657584994690301</v>
      </c>
      <c r="Q68" s="109">
        <f t="shared" si="79"/>
        <v>0.45827011840256876</v>
      </c>
      <c r="R68" s="109">
        <f t="shared" si="80"/>
        <v>0.71946331892116822</v>
      </c>
      <c r="S68" s="113">
        <f t="shared" si="81"/>
        <v>0.65500769354431254</v>
      </c>
      <c r="T68" s="109">
        <f t="shared" si="82"/>
        <v>9.955675998438325E-2</v>
      </c>
      <c r="U68" s="114">
        <f t="shared" si="83"/>
        <v>6.8920377557816409E-2</v>
      </c>
      <c r="V68" s="110">
        <f t="shared" si="84"/>
        <v>5.0685529246951293E-2</v>
      </c>
      <c r="W68" s="115">
        <f t="shared" si="85"/>
        <v>0.14101545253863135</v>
      </c>
      <c r="X68" s="109">
        <f t="shared" si="86"/>
        <v>2.252945364352479E-2</v>
      </c>
      <c r="Y68" s="116">
        <f t="shared" si="87"/>
        <v>0.1160826811157937</v>
      </c>
      <c r="Z68" s="117">
        <f t="shared" si="88"/>
        <v>7.8747742323901273E-3</v>
      </c>
      <c r="AA68" s="109">
        <f t="shared" si="89"/>
        <v>0.32607830880263683</v>
      </c>
      <c r="AB68" s="109">
        <f t="shared" si="90"/>
        <v>0.26743678662471582</v>
      </c>
      <c r="AC68" s="109">
        <f t="shared" si="37"/>
        <v>9.3477824603652421E-2</v>
      </c>
      <c r="AD68" s="116">
        <f t="shared" si="91"/>
        <v>0.33210849045770846</v>
      </c>
      <c r="AE68" s="117">
        <f t="shared" si="92"/>
        <v>0.2576702081526453</v>
      </c>
      <c r="AF68" s="118">
        <f t="shared" si="93"/>
        <v>8.7786474011639581E-2</v>
      </c>
      <c r="AG68" s="119">
        <v>13546</v>
      </c>
      <c r="AH68" s="119">
        <f t="shared" si="94"/>
        <v>57089</v>
      </c>
      <c r="AI68" s="120">
        <v>43543</v>
      </c>
      <c r="AJ68" s="121"/>
      <c r="AK68" s="119">
        <v>28521</v>
      </c>
      <c r="AL68" s="119">
        <v>4313</v>
      </c>
      <c r="AM68" s="119">
        <f t="shared" si="95"/>
        <v>8167</v>
      </c>
      <c r="AN68" s="119">
        <v>124575</v>
      </c>
      <c r="AO68" s="122">
        <v>110688</v>
      </c>
      <c r="AP68" s="119">
        <f t="shared" si="96"/>
        <v>11645</v>
      </c>
      <c r="AQ68" s="123">
        <v>20354</v>
      </c>
      <c r="AR68" s="119">
        <v>10936</v>
      </c>
      <c r="AS68" s="120">
        <v>3103</v>
      </c>
      <c r="AT68" s="120">
        <v>846</v>
      </c>
      <c r="AU68" s="123">
        <v>2487</v>
      </c>
      <c r="AV68" s="119">
        <v>3001</v>
      </c>
      <c r="AW68" s="120">
        <v>949</v>
      </c>
      <c r="AX68" s="119">
        <v>17567</v>
      </c>
      <c r="AY68" s="119">
        <f t="shared" si="44"/>
        <v>1575</v>
      </c>
      <c r="AZ68" s="119">
        <v>709</v>
      </c>
      <c r="BA68" s="119">
        <v>818</v>
      </c>
      <c r="BB68" s="124">
        <v>251</v>
      </c>
      <c r="BC68" s="120">
        <v>92</v>
      </c>
      <c r="BD68" s="119">
        <f t="shared" si="45"/>
        <v>4335</v>
      </c>
      <c r="BE68" s="119">
        <v>1350</v>
      </c>
      <c r="BF68" s="120">
        <v>375</v>
      </c>
      <c r="BG68" s="120">
        <v>1361</v>
      </c>
      <c r="BH68" s="119">
        <v>730</v>
      </c>
      <c r="BI68" s="119">
        <v>2919</v>
      </c>
      <c r="BJ68" s="119">
        <v>853</v>
      </c>
      <c r="BK68" s="124">
        <f t="shared" si="46"/>
        <v>981</v>
      </c>
      <c r="BL68" s="125"/>
      <c r="BM68" s="22">
        <f t="shared" si="47"/>
        <v>0.50554010861169763</v>
      </c>
      <c r="BN68" s="39">
        <f t="shared" si="97"/>
        <v>0.34953241019466186</v>
      </c>
      <c r="BO68" s="126">
        <f t="shared" si="98"/>
        <v>0.45827011840256876</v>
      </c>
      <c r="BP68" s="39">
        <f t="shared" si="99"/>
        <v>0.71946331892116822</v>
      </c>
      <c r="BQ68" s="127">
        <f t="shared" si="100"/>
        <v>0.28635040847095122</v>
      </c>
      <c r="BR68" s="127">
        <f t="shared" si="101"/>
        <v>6.8920377557816409E-2</v>
      </c>
      <c r="BS68" s="39">
        <f t="shared" si="102"/>
        <v>5.0685529246951293E-2</v>
      </c>
      <c r="BT68" s="39">
        <f t="shared" si="103"/>
        <v>0.28054437921860914</v>
      </c>
      <c r="BU68" s="127">
        <f t="shared" si="104"/>
        <v>9.3477824603652421E-2</v>
      </c>
      <c r="BV68" s="127">
        <f t="shared" si="105"/>
        <v>0.14101545253863135</v>
      </c>
      <c r="BW68" s="125"/>
      <c r="BX68" s="22">
        <f t="shared" si="57"/>
        <v>0.49657584994690301</v>
      </c>
      <c r="BY68" s="39">
        <f t="shared" si="106"/>
        <v>0.34953241019466186</v>
      </c>
      <c r="BZ68" s="39">
        <f t="shared" si="107"/>
        <v>0.45827011840256876</v>
      </c>
      <c r="CA68" s="39">
        <f t="shared" si="108"/>
        <v>0.71946331892116822</v>
      </c>
      <c r="CB68" s="126">
        <f t="shared" si="109"/>
        <v>0.28635040847095122</v>
      </c>
      <c r="CC68" s="127">
        <f t="shared" si="110"/>
        <v>6.8920377557816409E-2</v>
      </c>
      <c r="CD68" s="127">
        <f t="shared" si="111"/>
        <v>5.0685529246951293E-2</v>
      </c>
      <c r="CE68" s="39">
        <f t="shared" si="112"/>
        <v>0.28054437921860914</v>
      </c>
      <c r="CF68" s="127">
        <f t="shared" si="113"/>
        <v>9.3477824603652421E-2</v>
      </c>
      <c r="CG68" s="127">
        <f t="shared" si="114"/>
        <v>0.14101545253863135</v>
      </c>
      <c r="CH68" s="101"/>
      <c r="CI68" s="35">
        <v>1942</v>
      </c>
      <c r="CJ68" s="22">
        <v>0.48452081807183101</v>
      </c>
      <c r="CK68" s="22">
        <v>0.50973854444742861</v>
      </c>
      <c r="CL68" s="101"/>
      <c r="CT68" s="101"/>
      <c r="CU68" s="35">
        <v>1942</v>
      </c>
      <c r="CV68" s="39">
        <v>0.31059744278108931</v>
      </c>
      <c r="CW68" s="39">
        <v>0.66798845404860308</v>
      </c>
      <c r="CX68" s="39">
        <v>0.26406498017690028</v>
      </c>
      <c r="CY68" s="101"/>
      <c r="DG68" s="101"/>
      <c r="DH68" s="35">
        <v>1956</v>
      </c>
      <c r="DI68" s="258">
        <v>3.96</v>
      </c>
      <c r="DJ68" s="257">
        <v>22.3</v>
      </c>
      <c r="DK68" s="259">
        <v>0.98</v>
      </c>
      <c r="DL68" s="260">
        <v>1.39</v>
      </c>
      <c r="DM68" s="101"/>
    </row>
    <row r="69" spans="1:117" ht="14.25" x14ac:dyDescent="0.2">
      <c r="A69" s="101"/>
      <c r="B69" s="102">
        <v>1961</v>
      </c>
      <c r="C69" s="103">
        <v>18</v>
      </c>
      <c r="D69" s="104">
        <v>2860</v>
      </c>
      <c r="E69" s="105">
        <v>12942</v>
      </c>
      <c r="F69" s="106">
        <f t="shared" si="70"/>
        <v>12778.561073195215</v>
      </c>
      <c r="G69" s="132">
        <f t="shared" si="67"/>
        <v>0.9873714320194108</v>
      </c>
      <c r="H69" s="106">
        <f t="shared" si="115"/>
        <v>163.4389268047853</v>
      </c>
      <c r="I69" s="109">
        <f t="shared" si="71"/>
        <v>6.8060916299398685E-2</v>
      </c>
      <c r="J69" s="109">
        <f t="shared" si="72"/>
        <v>0.19254498051059657</v>
      </c>
      <c r="K69" s="110">
        <f t="shared" si="73"/>
        <v>0.2787957461680563</v>
      </c>
      <c r="L69" s="109">
        <f t="shared" si="74"/>
        <v>0.35348060551312582</v>
      </c>
      <c r="M69" s="109">
        <f t="shared" si="75"/>
        <v>0.29757440357456316</v>
      </c>
      <c r="N69" s="109">
        <f t="shared" si="76"/>
        <v>0.39923942616868663</v>
      </c>
      <c r="O69" s="111">
        <f t="shared" si="77"/>
        <v>0.50873212781533794</v>
      </c>
      <c r="P69" s="112">
        <f t="shared" si="78"/>
        <v>0.49457694453486561</v>
      </c>
      <c r="Q69" s="109">
        <f t="shared" si="79"/>
        <v>0.46353325486116814</v>
      </c>
      <c r="R69" s="109">
        <f t="shared" si="80"/>
        <v>0.7274771435790669</v>
      </c>
      <c r="S69" s="113">
        <f t="shared" si="81"/>
        <v>0.64704819432613125</v>
      </c>
      <c r="T69" s="109">
        <f t="shared" si="82"/>
        <v>9.9279795554867184E-2</v>
      </c>
      <c r="U69" s="114">
        <f t="shared" si="83"/>
        <v>7.047161774955471E-2</v>
      </c>
      <c r="V69" s="110">
        <f t="shared" si="84"/>
        <v>5.33312682309817E-2</v>
      </c>
      <c r="W69" s="115">
        <f t="shared" si="85"/>
        <v>0.13638644803956457</v>
      </c>
      <c r="X69" s="109">
        <f t="shared" si="86"/>
        <v>2.1218926663052737E-2</v>
      </c>
      <c r="Y69" s="116">
        <f t="shared" si="87"/>
        <v>0.11809148394514248</v>
      </c>
      <c r="Z69" s="117">
        <f t="shared" si="88"/>
        <v>7.5004790451944922E-3</v>
      </c>
      <c r="AA69" s="109">
        <f t="shared" si="89"/>
        <v>0.32823771741038027</v>
      </c>
      <c r="AB69" s="109">
        <f t="shared" si="90"/>
        <v>0.27027027027027029</v>
      </c>
      <c r="AC69" s="109">
        <f t="shared" si="37"/>
        <v>9.5535298787331302E-2</v>
      </c>
      <c r="AD69" s="116">
        <f t="shared" si="91"/>
        <v>0.33408193293580113</v>
      </c>
      <c r="AE69" s="117">
        <f t="shared" si="92"/>
        <v>0.25832714980624949</v>
      </c>
      <c r="AF69" s="118">
        <f t="shared" si="93"/>
        <v>9.0306862664586235E-2</v>
      </c>
      <c r="AG69" s="119">
        <v>12061</v>
      </c>
      <c r="AH69" s="119">
        <f t="shared" si="94"/>
        <v>50800</v>
      </c>
      <c r="AI69" s="120">
        <v>38739</v>
      </c>
      <c r="AJ69" s="121"/>
      <c r="AK69" s="119">
        <v>25066</v>
      </c>
      <c r="AL69" s="119">
        <v>3975</v>
      </c>
      <c r="AM69" s="119">
        <f t="shared" si="95"/>
        <v>7459</v>
      </c>
      <c r="AN69" s="119">
        <v>109593</v>
      </c>
      <c r="AO69" s="122">
        <v>97032</v>
      </c>
      <c r="AP69" s="119">
        <f t="shared" si="96"/>
        <v>10470</v>
      </c>
      <c r="AQ69" s="123">
        <v>17607</v>
      </c>
      <c r="AR69" s="119">
        <v>9897</v>
      </c>
      <c r="AS69" s="120">
        <v>2855</v>
      </c>
      <c r="AT69" s="120">
        <v>761</v>
      </c>
      <c r="AU69" s="123">
        <v>2232</v>
      </c>
      <c r="AV69" s="119">
        <v>2730</v>
      </c>
      <c r="AW69" s="120">
        <v>780</v>
      </c>
      <c r="AX69" s="119">
        <v>14947</v>
      </c>
      <c r="AY69" s="119">
        <f t="shared" si="44"/>
        <v>1317</v>
      </c>
      <c r="AZ69" s="119">
        <v>573</v>
      </c>
      <c r="BA69" s="119">
        <v>732</v>
      </c>
      <c r="BB69" s="124">
        <v>207</v>
      </c>
      <c r="BC69" s="120">
        <v>63</v>
      </c>
      <c r="BD69" s="119">
        <f t="shared" si="45"/>
        <v>3846</v>
      </c>
      <c r="BE69" s="119">
        <v>1048</v>
      </c>
      <c r="BF69" s="120">
        <v>330</v>
      </c>
      <c r="BG69" s="120">
        <v>1305</v>
      </c>
      <c r="BH69" s="119">
        <v>615</v>
      </c>
      <c r="BI69" s="119">
        <v>2673</v>
      </c>
      <c r="BJ69" s="119">
        <v>754</v>
      </c>
      <c r="BK69" s="124">
        <f t="shared" si="46"/>
        <v>822</v>
      </c>
      <c r="BL69" s="125"/>
      <c r="BM69" s="22">
        <f t="shared" si="47"/>
        <v>0.50873212781533794</v>
      </c>
      <c r="BN69" s="39">
        <f t="shared" si="97"/>
        <v>0.35348060551312582</v>
      </c>
      <c r="BO69" s="126">
        <f t="shared" si="98"/>
        <v>0.46353325486116814</v>
      </c>
      <c r="BP69" s="39">
        <f t="shared" si="99"/>
        <v>0.7274771435790669</v>
      </c>
      <c r="BQ69" s="127">
        <f t="shared" si="100"/>
        <v>0.29757440357456316</v>
      </c>
      <c r="BR69" s="127">
        <f t="shared" si="101"/>
        <v>7.047161774955471E-2</v>
      </c>
      <c r="BS69" s="39">
        <f t="shared" si="102"/>
        <v>5.33312682309817E-2</v>
      </c>
      <c r="BT69" s="39">
        <f t="shared" si="103"/>
        <v>0.2787957461680563</v>
      </c>
      <c r="BU69" s="127">
        <f t="shared" si="104"/>
        <v>9.5535298787331302E-2</v>
      </c>
      <c r="BV69" s="127">
        <f t="shared" si="105"/>
        <v>0.13638644803956457</v>
      </c>
      <c r="BW69" s="125"/>
      <c r="BX69" s="22">
        <f t="shared" si="57"/>
        <v>0.49457694453486561</v>
      </c>
      <c r="BY69" s="39">
        <f t="shared" si="106"/>
        <v>0.35348060551312582</v>
      </c>
      <c r="BZ69" s="39">
        <f t="shared" si="107"/>
        <v>0.46353325486116814</v>
      </c>
      <c r="CA69" s="39">
        <f t="shared" si="108"/>
        <v>0.7274771435790669</v>
      </c>
      <c r="CB69" s="126">
        <f t="shared" si="109"/>
        <v>0.29757440357456316</v>
      </c>
      <c r="CC69" s="127">
        <f t="shared" si="110"/>
        <v>7.047161774955471E-2</v>
      </c>
      <c r="CD69" s="127">
        <f t="shared" si="111"/>
        <v>5.33312682309817E-2</v>
      </c>
      <c r="CE69" s="39">
        <f t="shared" si="112"/>
        <v>0.2787957461680563</v>
      </c>
      <c r="CF69" s="127">
        <f t="shared" si="113"/>
        <v>9.5535298787331302E-2</v>
      </c>
      <c r="CG69" s="127">
        <f t="shared" si="114"/>
        <v>0.13638644803956457</v>
      </c>
      <c r="CH69" s="101"/>
      <c r="CI69" s="35">
        <v>1943</v>
      </c>
      <c r="CJ69" s="22">
        <v>0.48248697640345006</v>
      </c>
      <c r="CK69" s="22">
        <v>0.51101217623307627</v>
      </c>
      <c r="CL69" s="101"/>
      <c r="CT69" s="101"/>
      <c r="CU69" s="35">
        <v>1943</v>
      </c>
      <c r="CV69" s="39">
        <v>0.30875374679938128</v>
      </c>
      <c r="CW69" s="39">
        <v>0.66798590968342686</v>
      </c>
      <c r="CX69" s="39">
        <v>0.26866237992167846</v>
      </c>
      <c r="CY69" s="101"/>
      <c r="DG69" s="101"/>
      <c r="DH69" s="35">
        <v>1955</v>
      </c>
      <c r="DI69" s="258">
        <v>4</v>
      </c>
      <c r="DJ69" s="257">
        <v>22.6</v>
      </c>
      <c r="DK69" s="259">
        <v>0.98</v>
      </c>
      <c r="DL69" s="260">
        <v>1.39</v>
      </c>
      <c r="DM69" s="101"/>
    </row>
    <row r="70" spans="1:117" ht="14.25" x14ac:dyDescent="0.2">
      <c r="A70" s="101"/>
      <c r="B70" s="102">
        <v>1960</v>
      </c>
      <c r="C70" s="103">
        <v>16</v>
      </c>
      <c r="D70" s="104">
        <v>2472</v>
      </c>
      <c r="E70" s="105">
        <v>10664</v>
      </c>
      <c r="F70" s="106">
        <f t="shared" si="70"/>
        <v>10550.701815737535</v>
      </c>
      <c r="G70" s="132">
        <f t="shared" si="67"/>
        <v>0.98937563913517768</v>
      </c>
      <c r="H70" s="106">
        <f t="shared" si="115"/>
        <v>113.29818426246493</v>
      </c>
      <c r="I70" s="109">
        <f t="shared" si="71"/>
        <v>6.56865019933765E-2</v>
      </c>
      <c r="J70" s="109">
        <f t="shared" si="72"/>
        <v>0.19118369351669942</v>
      </c>
      <c r="K70" s="110">
        <f t="shared" si="73"/>
        <v>0.27673695225262673</v>
      </c>
      <c r="L70" s="109">
        <f t="shared" si="74"/>
        <v>0.34357795262303037</v>
      </c>
      <c r="M70" s="109">
        <f t="shared" si="75"/>
        <v>0.29056638984790517</v>
      </c>
      <c r="N70" s="109">
        <f t="shared" si="76"/>
        <v>0.38774489965958053</v>
      </c>
      <c r="O70" s="111">
        <f t="shared" si="77"/>
        <v>0.50264650884908413</v>
      </c>
      <c r="P70" s="112">
        <f t="shared" si="78"/>
        <v>0.49838787921638944</v>
      </c>
      <c r="Q70" s="109">
        <f t="shared" si="79"/>
        <v>0.4487101061024743</v>
      </c>
      <c r="R70" s="109">
        <f t="shared" si="80"/>
        <v>0.71160307145209589</v>
      </c>
      <c r="S70" s="113">
        <f t="shared" si="81"/>
        <v>0.65796905697445973</v>
      </c>
      <c r="T70" s="109">
        <f t="shared" si="82"/>
        <v>9.3504420432220042E-2</v>
      </c>
      <c r="U70" s="114">
        <f t="shared" si="83"/>
        <v>6.5324165029469541E-2</v>
      </c>
      <c r="V70" s="110">
        <f t="shared" si="84"/>
        <v>5.7864685658153239E-2</v>
      </c>
      <c r="W70" s="115">
        <f t="shared" si="85"/>
        <v>0.13515936465078998</v>
      </c>
      <c r="X70" s="109">
        <f t="shared" si="86"/>
        <v>2.412819253438114E-2</v>
      </c>
      <c r="Y70" s="116">
        <f t="shared" si="87"/>
        <v>0.11247284156348218</v>
      </c>
      <c r="Z70" s="117">
        <f t="shared" si="88"/>
        <v>8.2899149914569571E-3</v>
      </c>
      <c r="AA70" s="109">
        <f t="shared" si="89"/>
        <v>0.32385817179251536</v>
      </c>
      <c r="AB70" s="109">
        <f t="shared" si="90"/>
        <v>0.2723477406679764</v>
      </c>
      <c r="AC70" s="109">
        <f t="shared" si="37"/>
        <v>9.3572679140211362E-2</v>
      </c>
      <c r="AD70" s="116">
        <f t="shared" si="91"/>
        <v>0.32735756385068765</v>
      </c>
      <c r="AE70" s="117">
        <f t="shared" si="92"/>
        <v>0.25512414597567074</v>
      </c>
      <c r="AF70" s="118">
        <f t="shared" si="93"/>
        <v>8.8425759908874219E-2</v>
      </c>
      <c r="AG70" s="119">
        <v>9968</v>
      </c>
      <c r="AH70" s="119">
        <f t="shared" si="94"/>
        <v>42544</v>
      </c>
      <c r="AI70" s="120">
        <v>32576</v>
      </c>
      <c r="AJ70" s="121"/>
      <c r="AK70" s="119">
        <v>21434</v>
      </c>
      <c r="AL70" s="119">
        <v>3442</v>
      </c>
      <c r="AM70" s="119">
        <f t="shared" si="95"/>
        <v>6228</v>
      </c>
      <c r="AN70" s="119">
        <v>94814</v>
      </c>
      <c r="AO70" s="122">
        <v>84014</v>
      </c>
      <c r="AP70" s="119">
        <f t="shared" si="96"/>
        <v>8872</v>
      </c>
      <c r="AQ70" s="123">
        <v>15206</v>
      </c>
      <c r="AR70" s="119">
        <v>8384</v>
      </c>
      <c r="AS70" s="120">
        <v>2404</v>
      </c>
      <c r="AT70" s="120">
        <v>692</v>
      </c>
      <c r="AU70" s="123">
        <v>1914</v>
      </c>
      <c r="AV70" s="119">
        <v>2128</v>
      </c>
      <c r="AW70" s="120">
        <v>604</v>
      </c>
      <c r="AX70" s="119">
        <v>12815</v>
      </c>
      <c r="AY70" s="119">
        <f t="shared" si="44"/>
        <v>989</v>
      </c>
      <c r="AZ70" s="119">
        <v>488</v>
      </c>
      <c r="BA70" s="119">
        <v>729</v>
      </c>
      <c r="BB70" s="124">
        <v>167</v>
      </c>
      <c r="BC70" s="120">
        <v>55</v>
      </c>
      <c r="BD70" s="119">
        <f t="shared" si="45"/>
        <v>3046</v>
      </c>
      <c r="BE70" s="119">
        <v>920</v>
      </c>
      <c r="BF70" s="120">
        <v>218</v>
      </c>
      <c r="BG70" s="120">
        <v>1193</v>
      </c>
      <c r="BH70" s="119">
        <v>619</v>
      </c>
      <c r="BI70" s="119">
        <v>2169</v>
      </c>
      <c r="BJ70" s="119">
        <v>658</v>
      </c>
      <c r="BK70" s="124">
        <f t="shared" si="46"/>
        <v>786</v>
      </c>
      <c r="BL70" s="125"/>
      <c r="BM70" s="22">
        <f t="shared" si="47"/>
        <v>0.50264650884908413</v>
      </c>
      <c r="BN70" s="39">
        <f t="shared" si="97"/>
        <v>0.34357795262303037</v>
      </c>
      <c r="BO70" s="126">
        <f t="shared" si="98"/>
        <v>0.4487101061024743</v>
      </c>
      <c r="BP70" s="39">
        <f t="shared" si="99"/>
        <v>0.71160307145209589</v>
      </c>
      <c r="BQ70" s="127">
        <f t="shared" si="100"/>
        <v>0.29056638984790517</v>
      </c>
      <c r="BR70" s="127">
        <f t="shared" si="101"/>
        <v>6.5324165029469541E-2</v>
      </c>
      <c r="BS70" s="39">
        <f t="shared" si="102"/>
        <v>5.7864685658153239E-2</v>
      </c>
      <c r="BT70" s="39">
        <f t="shared" si="103"/>
        <v>0.27673695225262673</v>
      </c>
      <c r="BU70" s="127">
        <f t="shared" si="104"/>
        <v>9.3572679140211362E-2</v>
      </c>
      <c r="BV70" s="127">
        <f t="shared" si="105"/>
        <v>0.13515936465078998</v>
      </c>
      <c r="BW70" s="125"/>
      <c r="BX70" s="22">
        <f t="shared" si="57"/>
        <v>0.49838787921638944</v>
      </c>
      <c r="BY70" s="39">
        <f t="shared" si="106"/>
        <v>0.34357795262303037</v>
      </c>
      <c r="BZ70" s="39">
        <f t="shared" si="107"/>
        <v>0.4487101061024743</v>
      </c>
      <c r="CA70" s="39">
        <f t="shared" si="108"/>
        <v>0.71160307145209589</v>
      </c>
      <c r="CB70" s="126">
        <f t="shared" si="109"/>
        <v>0.29056638984790517</v>
      </c>
      <c r="CC70" s="127">
        <f t="shared" si="110"/>
        <v>6.5324165029469541E-2</v>
      </c>
      <c r="CD70" s="127">
        <f t="shared" si="111"/>
        <v>5.7864685658153239E-2</v>
      </c>
      <c r="CE70" s="39">
        <f t="shared" si="112"/>
        <v>0.27673695225262673</v>
      </c>
      <c r="CF70" s="127">
        <f t="shared" si="113"/>
        <v>9.3572679140211362E-2</v>
      </c>
      <c r="CG70" s="127">
        <f t="shared" si="114"/>
        <v>0.13515936465078998</v>
      </c>
      <c r="CH70" s="101"/>
      <c r="CI70" s="35">
        <v>1944</v>
      </c>
      <c r="CJ70" s="22">
        <v>0.48804377967450674</v>
      </c>
      <c r="CK70" s="22">
        <v>0.50753239637477354</v>
      </c>
      <c r="CL70" s="101"/>
      <c r="CT70" s="101"/>
      <c r="CU70" s="35">
        <v>1944</v>
      </c>
      <c r="CV70" s="39">
        <v>0.3209155369411073</v>
      </c>
      <c r="CW70" s="39">
        <v>0.68088274503040469</v>
      </c>
      <c r="CX70" s="39">
        <v>0.27334405448375654</v>
      </c>
      <c r="CY70" s="101"/>
      <c r="DG70" s="101"/>
      <c r="DH70" s="35">
        <v>1954</v>
      </c>
      <c r="DI70" s="258">
        <v>3.9</v>
      </c>
      <c r="DJ70" s="257">
        <v>22.8</v>
      </c>
      <c r="DK70" s="259">
        <v>0.98</v>
      </c>
      <c r="DL70" s="260">
        <v>1.4</v>
      </c>
      <c r="DM70" s="101"/>
    </row>
    <row r="71" spans="1:117" ht="14.25" x14ac:dyDescent="0.2">
      <c r="A71" s="101"/>
      <c r="B71" s="102">
        <v>1959</v>
      </c>
      <c r="C71" s="103">
        <v>16</v>
      </c>
      <c r="D71" s="104">
        <v>2476</v>
      </c>
      <c r="E71" s="105">
        <v>10853</v>
      </c>
      <c r="F71" s="106">
        <f t="shared" si="70"/>
        <v>10831.469138810298</v>
      </c>
      <c r="G71" s="132">
        <f t="shared" si="67"/>
        <v>0.99801613736389005</v>
      </c>
      <c r="H71" s="106">
        <f t="shared" si="115"/>
        <v>21.530861189701682</v>
      </c>
      <c r="I71" s="109">
        <f t="shared" si="71"/>
        <v>6.6686366178751968E-2</v>
      </c>
      <c r="J71" s="109">
        <f t="shared" si="72"/>
        <v>0.19121830176118138</v>
      </c>
      <c r="K71" s="110">
        <f t="shared" si="73"/>
        <v>0.27672147995889002</v>
      </c>
      <c r="L71" s="109">
        <f t="shared" si="74"/>
        <v>0.34874468377006446</v>
      </c>
      <c r="M71" s="109">
        <f t="shared" si="75"/>
        <v>0.29205953041227584</v>
      </c>
      <c r="N71" s="109">
        <f t="shared" si="76"/>
        <v>0.39203264763802881</v>
      </c>
      <c r="O71" s="111">
        <f t="shared" si="77"/>
        <v>0.50533079749134679</v>
      </c>
      <c r="P71" s="112">
        <f t="shared" si="78"/>
        <v>0.49670692470071154</v>
      </c>
      <c r="Q71" s="109">
        <f t="shared" si="79"/>
        <v>0.45612461348501959</v>
      </c>
      <c r="R71" s="109">
        <f t="shared" si="80"/>
        <v>0.71595614373803951</v>
      </c>
      <c r="S71" s="113">
        <f t="shared" si="81"/>
        <v>0.65472371845306543</v>
      </c>
      <c r="T71" s="109">
        <f t="shared" si="82"/>
        <v>9.2779761544513714E-2</v>
      </c>
      <c r="U71" s="114">
        <f t="shared" si="83"/>
        <v>6.8086909156932759E-2</v>
      </c>
      <c r="V71" s="110">
        <f t="shared" si="84"/>
        <v>5.2744658960237244E-2</v>
      </c>
      <c r="W71" s="115">
        <f t="shared" si="85"/>
        <v>0.13301391981595026</v>
      </c>
      <c r="X71" s="109">
        <f t="shared" si="86"/>
        <v>2.1999636869817828E-2</v>
      </c>
      <c r="Y71" s="116">
        <f t="shared" si="87"/>
        <v>0.11453507392593687</v>
      </c>
      <c r="Z71" s="117">
        <f t="shared" si="88"/>
        <v>7.6722564032208704E-3</v>
      </c>
      <c r="AA71" s="109">
        <f t="shared" si="89"/>
        <v>0.3239234961000107</v>
      </c>
      <c r="AB71" s="109">
        <f t="shared" si="90"/>
        <v>0.26266416510318952</v>
      </c>
      <c r="AC71" s="109">
        <f t="shared" si="37"/>
        <v>9.1602731196639822E-2</v>
      </c>
      <c r="AD71" s="116">
        <f t="shared" si="91"/>
        <v>0.32842098892452942</v>
      </c>
      <c r="AE71" s="117">
        <f t="shared" si="92"/>
        <v>0.25667307281657059</v>
      </c>
      <c r="AF71" s="118">
        <f t="shared" si="93"/>
        <v>8.6368289413974689E-2</v>
      </c>
      <c r="AG71" s="119">
        <v>10175</v>
      </c>
      <c r="AH71" s="119">
        <f t="shared" si="94"/>
        <v>43221</v>
      </c>
      <c r="AI71" s="120">
        <v>33046</v>
      </c>
      <c r="AJ71" s="121"/>
      <c r="AK71" s="119">
        <v>21636</v>
      </c>
      <c r="AL71" s="119">
        <v>3478</v>
      </c>
      <c r="AM71" s="119">
        <f t="shared" si="95"/>
        <v>6319</v>
      </c>
      <c r="AN71" s="119">
        <v>94757</v>
      </c>
      <c r="AO71" s="122">
        <v>84294</v>
      </c>
      <c r="AP71" s="119">
        <f t="shared" si="96"/>
        <v>8680</v>
      </c>
      <c r="AQ71" s="123">
        <v>15317</v>
      </c>
      <c r="AR71" s="119">
        <v>8184</v>
      </c>
      <c r="AS71" s="120">
        <v>2360</v>
      </c>
      <c r="AT71" s="120">
        <v>616</v>
      </c>
      <c r="AU71" s="123">
        <v>1837</v>
      </c>
      <c r="AV71" s="119">
        <v>2250</v>
      </c>
      <c r="AW71" s="120">
        <v>557</v>
      </c>
      <c r="AX71" s="119">
        <v>12604</v>
      </c>
      <c r="AY71" s="119">
        <f t="shared" si="44"/>
        <v>962</v>
      </c>
      <c r="AZ71" s="119">
        <v>496</v>
      </c>
      <c r="BA71" s="119">
        <v>707</v>
      </c>
      <c r="BB71" s="124">
        <v>180</v>
      </c>
      <c r="BC71" s="120">
        <v>60</v>
      </c>
      <c r="BD71" s="119">
        <f t="shared" si="45"/>
        <v>3066</v>
      </c>
      <c r="BE71" s="119">
        <v>854</v>
      </c>
      <c r="BF71" s="120">
        <v>225</v>
      </c>
      <c r="BG71" s="120">
        <v>1127</v>
      </c>
      <c r="BH71" s="119">
        <v>547</v>
      </c>
      <c r="BI71" s="119">
        <v>2224</v>
      </c>
      <c r="BJ71" s="119">
        <v>591</v>
      </c>
      <c r="BK71" s="124">
        <f t="shared" si="46"/>
        <v>727</v>
      </c>
      <c r="BL71" s="125"/>
      <c r="BM71" s="22">
        <f t="shared" si="47"/>
        <v>0.50533079749134679</v>
      </c>
      <c r="BN71" s="39">
        <f t="shared" si="97"/>
        <v>0.34874468377006446</v>
      </c>
      <c r="BO71" s="126">
        <f t="shared" si="98"/>
        <v>0.45612461348501959</v>
      </c>
      <c r="BP71" s="39">
        <f t="shared" si="99"/>
        <v>0.71595614373803951</v>
      </c>
      <c r="BQ71" s="127">
        <f t="shared" si="100"/>
        <v>0.29205953041227584</v>
      </c>
      <c r="BR71" s="127">
        <f t="shared" si="101"/>
        <v>6.8086909156932759E-2</v>
      </c>
      <c r="BS71" s="39">
        <f t="shared" si="102"/>
        <v>5.2744658960237244E-2</v>
      </c>
      <c r="BT71" s="39">
        <f t="shared" si="103"/>
        <v>0.27672147995889002</v>
      </c>
      <c r="BU71" s="127">
        <f t="shared" si="104"/>
        <v>9.1602731196639822E-2</v>
      </c>
      <c r="BV71" s="127">
        <f t="shared" si="105"/>
        <v>0.13301391981595026</v>
      </c>
      <c r="BW71" s="125"/>
      <c r="BX71" s="22">
        <f t="shared" si="57"/>
        <v>0.49670692470071154</v>
      </c>
      <c r="BY71" s="39">
        <f t="shared" si="106"/>
        <v>0.34874468377006446</v>
      </c>
      <c r="BZ71" s="39">
        <f t="shared" si="107"/>
        <v>0.45612461348501959</v>
      </c>
      <c r="CA71" s="39">
        <f t="shared" si="108"/>
        <v>0.71595614373803951</v>
      </c>
      <c r="CB71" s="126">
        <f t="shared" si="109"/>
        <v>0.29205953041227584</v>
      </c>
      <c r="CC71" s="127">
        <f t="shared" si="110"/>
        <v>6.8086909156932759E-2</v>
      </c>
      <c r="CD71" s="127">
        <f t="shared" si="111"/>
        <v>5.2744658960237244E-2</v>
      </c>
      <c r="CE71" s="39">
        <f t="shared" si="112"/>
        <v>0.27672147995889002</v>
      </c>
      <c r="CF71" s="127">
        <f t="shared" si="113"/>
        <v>9.1602731196639822E-2</v>
      </c>
      <c r="CG71" s="127">
        <f t="shared" si="114"/>
        <v>0.13301391981595026</v>
      </c>
      <c r="CH71" s="101"/>
      <c r="CI71" s="35">
        <v>1945</v>
      </c>
      <c r="CJ71" s="22">
        <v>0.48693992275290854</v>
      </c>
      <c r="CK71" s="22">
        <v>0.50822365336100384</v>
      </c>
      <c r="CL71" s="101"/>
      <c r="CT71" s="101"/>
      <c r="CU71" s="35">
        <v>1945</v>
      </c>
      <c r="CV71" s="39">
        <v>0.31645754038352969</v>
      </c>
      <c r="CW71" s="39">
        <v>0.68117385235362415</v>
      </c>
      <c r="CX71" s="39">
        <v>0.27280264434775348</v>
      </c>
      <c r="CY71" s="101"/>
      <c r="DG71" s="101"/>
      <c r="DH71" s="35">
        <v>1953</v>
      </c>
      <c r="DI71" s="258">
        <v>4.1399999999999997</v>
      </c>
      <c r="DJ71" s="257">
        <v>22.8</v>
      </c>
      <c r="DK71" s="259">
        <v>0.98</v>
      </c>
      <c r="DL71" s="260">
        <v>1.41</v>
      </c>
      <c r="DM71" s="101"/>
    </row>
    <row r="72" spans="1:117" ht="14.25" x14ac:dyDescent="0.2">
      <c r="A72" s="101"/>
      <c r="B72" s="102">
        <v>1958</v>
      </c>
      <c r="C72" s="103">
        <v>16</v>
      </c>
      <c r="D72" s="104">
        <v>2470</v>
      </c>
      <c r="E72" s="105">
        <v>10578</v>
      </c>
      <c r="F72" s="106">
        <f t="shared" si="70"/>
        <v>10596.747285972435</v>
      </c>
      <c r="G72" s="132">
        <f t="shared" si="67"/>
        <v>1.0017722902223893</v>
      </c>
      <c r="H72" s="106">
        <f t="shared" ref="H72:H76" si="117">F72-E72</f>
        <v>18.747285972434838</v>
      </c>
      <c r="I72" s="109">
        <f t="shared" si="71"/>
        <v>6.6762238504831692E-2</v>
      </c>
      <c r="J72" s="109">
        <f t="shared" si="72"/>
        <v>0.19026722755197772</v>
      </c>
      <c r="K72" s="110">
        <f t="shared" si="73"/>
        <v>0.27684769876867699</v>
      </c>
      <c r="L72" s="109">
        <f t="shared" si="74"/>
        <v>0.35088669427630881</v>
      </c>
      <c r="M72" s="109">
        <f t="shared" si="75"/>
        <v>0.29078210998566206</v>
      </c>
      <c r="N72" s="109">
        <f t="shared" si="76"/>
        <v>0.3941808725112434</v>
      </c>
      <c r="O72" s="111">
        <f t="shared" si="77"/>
        <v>0.50615815645164663</v>
      </c>
      <c r="P72" s="112">
        <f t="shared" si="78"/>
        <v>0.49618881619385957</v>
      </c>
      <c r="Q72" s="109">
        <f t="shared" si="79"/>
        <v>0.45659976637995114</v>
      </c>
      <c r="R72" s="109">
        <f t="shared" si="80"/>
        <v>0.71907855986959013</v>
      </c>
      <c r="S72" s="113">
        <f t="shared" si="81"/>
        <v>0.65432920739642286</v>
      </c>
      <c r="T72" s="109">
        <f t="shared" si="82"/>
        <v>8.8127591320400683E-2</v>
      </c>
      <c r="U72" s="114">
        <f t="shared" si="83"/>
        <v>6.7790454861846691E-2</v>
      </c>
      <c r="V72" s="110">
        <f t="shared" si="84"/>
        <v>5.1145477105589685E-2</v>
      </c>
      <c r="W72" s="115">
        <f t="shared" si="85"/>
        <v>0.12981841350748646</v>
      </c>
      <c r="X72" s="109">
        <f t="shared" si="86"/>
        <v>2.151741669945223E-2</v>
      </c>
      <c r="Y72" s="116">
        <f t="shared" si="87"/>
        <v>0.11232876712328767</v>
      </c>
      <c r="Z72" s="117">
        <f t="shared" si="88"/>
        <v>7.5501752150366362E-3</v>
      </c>
      <c r="AA72" s="109">
        <f t="shared" si="89"/>
        <v>0.32489768735834668</v>
      </c>
      <c r="AB72" s="109">
        <f t="shared" si="90"/>
        <v>0.26105377840995064</v>
      </c>
      <c r="AC72" s="109">
        <f t="shared" si="37"/>
        <v>9.160029733460763E-2</v>
      </c>
      <c r="AD72" s="116">
        <f t="shared" si="91"/>
        <v>0.3201283176467028</v>
      </c>
      <c r="AE72" s="117">
        <f t="shared" si="92"/>
        <v>0.25792405788111228</v>
      </c>
      <c r="AF72" s="118">
        <f t="shared" si="93"/>
        <v>8.6301369863013705E-2</v>
      </c>
      <c r="AG72" s="119">
        <v>9955</v>
      </c>
      <c r="AH72" s="119">
        <f t="shared" si="94"/>
        <v>42998</v>
      </c>
      <c r="AI72" s="120">
        <v>33043</v>
      </c>
      <c r="AJ72" s="121"/>
      <c r="AK72" s="119">
        <v>21621</v>
      </c>
      <c r="AL72" s="119">
        <v>3392</v>
      </c>
      <c r="AM72" s="119">
        <f t="shared" si="95"/>
        <v>6287</v>
      </c>
      <c r="AN72" s="119">
        <v>94170</v>
      </c>
      <c r="AO72" s="122">
        <v>83827</v>
      </c>
      <c r="AP72" s="119">
        <f t="shared" si="96"/>
        <v>8626</v>
      </c>
      <c r="AQ72" s="123">
        <v>15334</v>
      </c>
      <c r="AR72" s="119">
        <v>8127</v>
      </c>
      <c r="AS72" s="120">
        <v>2600</v>
      </c>
      <c r="AT72" s="120">
        <v>644</v>
      </c>
      <c r="AU72" s="123">
        <v>2062</v>
      </c>
      <c r="AV72" s="119">
        <v>2240</v>
      </c>
      <c r="AW72" s="120">
        <v>526</v>
      </c>
      <c r="AX72" s="119">
        <v>12225</v>
      </c>
      <c r="AY72" s="119">
        <f t="shared" si="44"/>
        <v>917</v>
      </c>
      <c r="AZ72" s="119">
        <v>499</v>
      </c>
      <c r="BA72" s="119">
        <v>679</v>
      </c>
      <c r="BB72" s="124">
        <v>160</v>
      </c>
      <c r="BC72" s="120">
        <v>70</v>
      </c>
      <c r="BD72" s="119">
        <f t="shared" si="45"/>
        <v>2912</v>
      </c>
      <c r="BE72" s="119">
        <v>739</v>
      </c>
      <c r="BF72" s="120">
        <v>231</v>
      </c>
      <c r="BG72" s="120">
        <v>1046</v>
      </c>
      <c r="BH72" s="119">
        <v>551</v>
      </c>
      <c r="BI72" s="119">
        <v>2085</v>
      </c>
      <c r="BJ72" s="119">
        <v>655</v>
      </c>
      <c r="BK72" s="124">
        <f t="shared" si="46"/>
        <v>711</v>
      </c>
      <c r="BL72" s="125"/>
      <c r="BM72" s="22">
        <f t="shared" si="47"/>
        <v>0.50615815645164663</v>
      </c>
      <c r="BN72" s="39">
        <f t="shared" si="97"/>
        <v>0.35088669427630881</v>
      </c>
      <c r="BO72" s="126">
        <f t="shared" si="98"/>
        <v>0.45659976637995114</v>
      </c>
      <c r="BP72" s="39">
        <f t="shared" si="99"/>
        <v>0.71907855986959013</v>
      </c>
      <c r="BQ72" s="127">
        <f t="shared" si="100"/>
        <v>0.29078210998566206</v>
      </c>
      <c r="BR72" s="127">
        <f t="shared" si="101"/>
        <v>6.7790454861846691E-2</v>
      </c>
      <c r="BS72" s="39">
        <f t="shared" si="102"/>
        <v>5.1145477105589685E-2</v>
      </c>
      <c r="BT72" s="39">
        <f t="shared" si="103"/>
        <v>0.27684769876867699</v>
      </c>
      <c r="BU72" s="127">
        <f t="shared" si="104"/>
        <v>9.160029733460763E-2</v>
      </c>
      <c r="BV72" s="127">
        <f t="shared" si="105"/>
        <v>0.12981841350748646</v>
      </c>
      <c r="BW72" s="125"/>
      <c r="BX72" s="22">
        <f t="shared" si="57"/>
        <v>0.49618881619385957</v>
      </c>
      <c r="BY72" s="39">
        <f t="shared" si="106"/>
        <v>0.35088669427630881</v>
      </c>
      <c r="BZ72" s="39">
        <f t="shared" si="107"/>
        <v>0.45659976637995114</v>
      </c>
      <c r="CA72" s="39">
        <f t="shared" si="108"/>
        <v>0.71907855986959013</v>
      </c>
      <c r="CB72" s="126">
        <f t="shared" si="109"/>
        <v>0.29078210998566206</v>
      </c>
      <c r="CC72" s="127">
        <f t="shared" si="110"/>
        <v>6.7790454861846691E-2</v>
      </c>
      <c r="CD72" s="127">
        <f t="shared" si="111"/>
        <v>5.1145477105589685E-2</v>
      </c>
      <c r="CE72" s="39">
        <f t="shared" si="112"/>
        <v>0.27684769876867699</v>
      </c>
      <c r="CF72" s="127">
        <f t="shared" si="113"/>
        <v>9.160029733460763E-2</v>
      </c>
      <c r="CG72" s="127">
        <f t="shared" si="114"/>
        <v>0.12981841350748646</v>
      </c>
      <c r="CH72" s="101"/>
      <c r="CI72" s="35">
        <v>1946</v>
      </c>
      <c r="CJ72" s="22">
        <v>0.48830487801091266</v>
      </c>
      <c r="CK72" s="22">
        <v>0.50736889144437691</v>
      </c>
      <c r="CL72" s="101"/>
      <c r="CT72" s="101"/>
      <c r="CU72" s="35">
        <v>1946</v>
      </c>
      <c r="CV72" s="39">
        <v>0.31777000358808755</v>
      </c>
      <c r="CW72" s="39">
        <v>0.68303654978854611</v>
      </c>
      <c r="CX72" s="39">
        <v>0.27105957944799131</v>
      </c>
      <c r="CY72" s="101"/>
      <c r="DG72" s="101"/>
      <c r="DH72" s="35">
        <v>1952</v>
      </c>
      <c r="DI72" s="258">
        <v>3.7</v>
      </c>
      <c r="DJ72" s="257">
        <v>22.8</v>
      </c>
      <c r="DK72" s="259">
        <v>0.98</v>
      </c>
      <c r="DL72" s="260">
        <v>1.35</v>
      </c>
      <c r="DM72" s="101"/>
    </row>
    <row r="73" spans="1:117" ht="14.25" x14ac:dyDescent="0.2">
      <c r="A73" s="101"/>
      <c r="B73" s="102">
        <v>1957</v>
      </c>
      <c r="C73" s="103">
        <v>16</v>
      </c>
      <c r="D73" s="104">
        <v>2470</v>
      </c>
      <c r="E73" s="105">
        <v>10636</v>
      </c>
      <c r="F73" s="106">
        <f t="shared" ref="F73:F104" si="118">((((4/6)+((N73+R73+Y73+AC73+AA73+AF73+K73-(1-U73)-W73-X73)/20))*(AI73+(AR73+BI73)*5/6+(AW73+BC73+BF73)*1/6+AZ73*18/6+BE73*8/6-AS73*9/6-AT73*7/6-AV73*3/6-AX73*2/6-BG73*4/6-BH73)-(((2/6)-((N73+R73+T73+U73+AB73+AD73+AA73+AF73+K73)/20))*(AS73*17/6+AT73*12/6+AX73*3/6+BB73*2/6+BG73*5/6+BH73*8/6-AR73*1/6-AV73*9/6-AZ73*2/6))))/2</f>
        <v>10742.770731549008</v>
      </c>
      <c r="G73" s="132">
        <f t="shared" si="67"/>
        <v>1.0100386171069018</v>
      </c>
      <c r="H73" s="106">
        <f t="shared" si="117"/>
        <v>106.77073154900791</v>
      </c>
      <c r="I73" s="109">
        <f t="shared" ref="I73:I104" si="119">AM73/AN73</f>
        <v>6.5708117624866377E-2</v>
      </c>
      <c r="J73" s="109">
        <f t="shared" ref="J73:J104" si="120">AM73/AI73</f>
        <v>0.18879286983228449</v>
      </c>
      <c r="K73" s="110">
        <f t="shared" ref="K73:K104" si="121">(AK73-AV73)/(AO73-AV73-AX73+AT73)</f>
        <v>0.27523025671173817</v>
      </c>
      <c r="L73" s="109">
        <f t="shared" ref="L73:L104" si="122">AI73/AN73</f>
        <v>0.34804342814026118</v>
      </c>
      <c r="M73" s="109">
        <f t="shared" ref="M73:M104" si="123">AM73/AK73</f>
        <v>0.28675966155957011</v>
      </c>
      <c r="N73" s="109">
        <f t="shared" ref="N73:N104" si="124">AI73/AO73</f>
        <v>0.39115021317692505</v>
      </c>
      <c r="O73" s="111">
        <f t="shared" ref="O73:O104" si="125">(K73*0.7635+L73*0.7562+M73*0.75+Q73*0.7248+R73*0.7021+U73*0.6285+1-V73*0.5884+1-W73*0.5276+AC73*0.3663)/6.931</f>
        <v>0.50438378455612631</v>
      </c>
      <c r="P73" s="112">
        <f t="shared" ref="P73:P104" si="126">(1-K73*0.7635+1-L73*0.7562+1-M73*0.75+1-Q73*0.7248+1-R73*0.7021+1-U73*0.6285+V73*0.5884+W73*0.5276+1-AC73*0.3663)/11.068</f>
        <v>0.49729996288773848</v>
      </c>
      <c r="Q73" s="109">
        <f t="shared" ref="Q73:Q104" si="127">AH73/AN73</f>
        <v>0.45308209846785857</v>
      </c>
      <c r="R73" s="109">
        <f t="shared" ref="R73:R104" si="128">N73+AA73</f>
        <v>0.71514168457321869</v>
      </c>
      <c r="S73" s="113">
        <f t="shared" ref="S73:S104" si="129">AK73/AI73</f>
        <v>0.6583662039685646</v>
      </c>
      <c r="T73" s="109">
        <f t="shared" ref="T73:T104" si="130">BD73/AI73</f>
        <v>8.6176266899521237E-2</v>
      </c>
      <c r="U73" s="114">
        <f t="shared" ref="U73:U104" si="131">AV73/AI73</f>
        <v>6.6303333232964987E-2</v>
      </c>
      <c r="V73" s="110">
        <f t="shared" ref="V73:V104" si="132">(AT73+BG73)/AI73</f>
        <v>5.4259131010809675E-2</v>
      </c>
      <c r="W73" s="115">
        <f t="shared" ref="W73:W104" si="133">AX73/AN73</f>
        <v>0.12522269497600133</v>
      </c>
      <c r="X73" s="109">
        <f t="shared" ref="X73:X104" si="134">BK73/AI73</f>
        <v>2.2311884616542713E-2</v>
      </c>
      <c r="Y73" s="116">
        <f t="shared" ref="Y73:Y104" si="135">E73/AN73</f>
        <v>0.11146276540001257</v>
      </c>
      <c r="Z73" s="117">
        <f t="shared" ref="Z73:Z104" si="136">BK73/AN73</f>
        <v>7.7655048102114816E-3</v>
      </c>
      <c r="AA73" s="109">
        <f t="shared" ref="AA73:AA104" si="137">(AK73+AR73+AZ73)/(AO73+AR73+AT73+AZ73)</f>
        <v>0.32399147139629364</v>
      </c>
      <c r="AB73" s="109">
        <f t="shared" ref="AB73:AB104" si="138">AP73/AI73</f>
        <v>0.26129896720965945</v>
      </c>
      <c r="AC73" s="109">
        <f t="shared" ref="AC73:AC136" si="139">AP73/AN73</f>
        <v>9.0943388317159563E-2</v>
      </c>
      <c r="AD73" s="116">
        <f t="shared" ref="AD73:AD104" si="140">E73/AI73</f>
        <v>0.32025533708710968</v>
      </c>
      <c r="AE73" s="117">
        <f t="shared" ref="AE73:AE104" si="141">AK73/AO73</f>
        <v>0.257520081030787</v>
      </c>
      <c r="AF73" s="118">
        <f t="shared" ref="AF73:AF104" si="142">AR73/AN73</f>
        <v>8.5588229129550844E-2</v>
      </c>
      <c r="AG73" s="119">
        <v>10023</v>
      </c>
      <c r="AH73" s="119">
        <f t="shared" ref="AH73:AH104" si="143">AI73+AG73</f>
        <v>43234</v>
      </c>
      <c r="AI73" s="120">
        <v>33211</v>
      </c>
      <c r="AJ73" s="121"/>
      <c r="AK73" s="119">
        <v>21865</v>
      </c>
      <c r="AL73" s="119">
        <v>3396</v>
      </c>
      <c r="AM73" s="119">
        <f t="shared" ref="AM73:AM104" si="144">AK73-AQ73</f>
        <v>6270</v>
      </c>
      <c r="AN73" s="119">
        <v>95422</v>
      </c>
      <c r="AO73" s="122">
        <v>84906</v>
      </c>
      <c r="AP73" s="119">
        <f t="shared" ref="AP73:AP104" si="145">AR73+AZ73</f>
        <v>8678</v>
      </c>
      <c r="AQ73" s="123">
        <v>15595</v>
      </c>
      <c r="AR73" s="119">
        <v>8167</v>
      </c>
      <c r="AS73" s="120">
        <v>2512</v>
      </c>
      <c r="AT73" s="120">
        <v>687</v>
      </c>
      <c r="AU73" s="123">
        <v>1972</v>
      </c>
      <c r="AV73" s="119">
        <v>2202</v>
      </c>
      <c r="AW73" s="120">
        <v>480</v>
      </c>
      <c r="AX73" s="119">
        <v>11949</v>
      </c>
      <c r="AY73" s="119">
        <f t="shared" ref="AY73:AY136" si="146">AW73+BB73+BF73</f>
        <v>849</v>
      </c>
      <c r="AZ73" s="119">
        <v>511</v>
      </c>
      <c r="BA73" s="119">
        <v>740</v>
      </c>
      <c r="BB73" s="124">
        <v>152</v>
      </c>
      <c r="BC73" s="120">
        <v>46</v>
      </c>
      <c r="BD73" s="119">
        <f t="shared" ref="BD73:BD136" si="147">AW73+BC73+BF73+BI73</f>
        <v>2862</v>
      </c>
      <c r="BE73" s="119">
        <v>768</v>
      </c>
      <c r="BF73" s="120">
        <v>217</v>
      </c>
      <c r="BG73" s="120">
        <v>1115</v>
      </c>
      <c r="BH73" s="119">
        <v>589</v>
      </c>
      <c r="BI73" s="119">
        <v>2119</v>
      </c>
      <c r="BJ73" s="119">
        <v>672</v>
      </c>
      <c r="BK73" s="124">
        <f t="shared" ref="BK73:BK136" si="148">BB73+BH73</f>
        <v>741</v>
      </c>
      <c r="BL73" s="125"/>
      <c r="BM73" s="22">
        <f t="shared" ref="BM73:BM136" si="149">(BT73*0.7635+BN73*0.7562+BQ73*0.75+BO73*0.7248+BP73*0.7021+BR73*0.6285+1-BS73*0.5884+1-BV73*0.5276+BU73*0.3663)/6.931</f>
        <v>0.50438378455612631</v>
      </c>
      <c r="BN73" s="39">
        <f t="shared" ref="BN73:BN104" si="150">AI73/AN73</f>
        <v>0.34804342814026118</v>
      </c>
      <c r="BO73" s="126">
        <f t="shared" ref="BO73:BO104" si="151">AH73/AN73</f>
        <v>0.45308209846785857</v>
      </c>
      <c r="BP73" s="39">
        <f t="shared" ref="BP73:BP104" si="152">N73+AA73</f>
        <v>0.71514168457321869</v>
      </c>
      <c r="BQ73" s="127">
        <f t="shared" ref="BQ73:BQ104" si="153">AM73/AK73</f>
        <v>0.28675966155957011</v>
      </c>
      <c r="BR73" s="127">
        <f t="shared" ref="BR73:BR104" si="154">AV73/AI73</f>
        <v>6.6303333232964987E-2</v>
      </c>
      <c r="BS73" s="39">
        <f t="shared" ref="BS73:BS104" si="155">(AT73+BG73)/AI73</f>
        <v>5.4259131010809675E-2</v>
      </c>
      <c r="BT73" s="39">
        <f t="shared" ref="BT73:BT104" si="156">(AK73-AV73)/(AO73-AV73-AX73+AT73)</f>
        <v>0.27523025671173817</v>
      </c>
      <c r="BU73" s="127">
        <f t="shared" ref="BU73:BU104" si="157">AP73/AN73</f>
        <v>9.0943388317159563E-2</v>
      </c>
      <c r="BV73" s="127">
        <f t="shared" ref="BV73:BV104" si="158">AX73/AN73</f>
        <v>0.12522269497600133</v>
      </c>
      <c r="BW73" s="125"/>
      <c r="BX73" s="22">
        <f t="shared" ref="BX73:BX136" si="159">(1-CE73*0.7635+1-BY73*0.7562+1-CB73*0.75+1-BZ73*0.7248+1-CA73*0.7021+1-CC73*0.6285+CD73*0.5884+CG73*0.5276+1-CF73*0.3663)/11.068</f>
        <v>0.49729996288773848</v>
      </c>
      <c r="BY73" s="39">
        <f t="shared" ref="BY73:BY104" si="160">AI73/AN73</f>
        <v>0.34804342814026118</v>
      </c>
      <c r="BZ73" s="39">
        <f t="shared" ref="BZ73:BZ104" si="161">AH73/AN73</f>
        <v>0.45308209846785857</v>
      </c>
      <c r="CA73" s="39">
        <f t="shared" ref="CA73:CA104" si="162">N73+AA73</f>
        <v>0.71514168457321869</v>
      </c>
      <c r="CB73" s="126">
        <f t="shared" ref="CB73:CB104" si="163">AM73/AK73</f>
        <v>0.28675966155957011</v>
      </c>
      <c r="CC73" s="127">
        <f t="shared" ref="CC73:CC104" si="164">AV73/AI73</f>
        <v>6.6303333232964987E-2</v>
      </c>
      <c r="CD73" s="127">
        <f t="shared" ref="CD73:CD104" si="165">(AT73+BG73)/AI73</f>
        <v>5.4259131010809675E-2</v>
      </c>
      <c r="CE73" s="39">
        <f t="shared" ref="CE73:CE104" si="166">(AK73-AV73)/(AO73-AV73-AX73+AT73)</f>
        <v>0.27523025671173817</v>
      </c>
      <c r="CF73" s="127">
        <f t="shared" ref="CF73:CF104" si="167">AP73/AN73</f>
        <v>9.0943388317159563E-2</v>
      </c>
      <c r="CG73" s="127">
        <f t="shared" ref="CG73:CG104" si="168">AX73/AN73</f>
        <v>0.12522269497600133</v>
      </c>
      <c r="CH73" s="101"/>
      <c r="CI73" s="35">
        <v>1947</v>
      </c>
      <c r="CJ73" s="22">
        <v>0.49836495309815504</v>
      </c>
      <c r="CK73" s="22">
        <v>0.50106907391368705</v>
      </c>
      <c r="CL73" s="101"/>
      <c r="CT73" s="101"/>
      <c r="CU73" s="35">
        <v>1947</v>
      </c>
      <c r="CV73" s="39">
        <v>0.33245480925378695</v>
      </c>
      <c r="CW73" s="39">
        <v>0.70900943853748677</v>
      </c>
      <c r="CX73" s="39">
        <v>0.2718137806670945</v>
      </c>
      <c r="CY73" s="101"/>
      <c r="DG73" s="101"/>
      <c r="DH73" s="35">
        <v>1951</v>
      </c>
      <c r="DI73" s="258">
        <v>4.04</v>
      </c>
      <c r="DJ73" s="257">
        <v>23.2</v>
      </c>
      <c r="DK73" s="259">
        <v>0.98</v>
      </c>
      <c r="DL73" s="260">
        <v>1.42</v>
      </c>
      <c r="DM73" s="101"/>
    </row>
    <row r="74" spans="1:117" ht="14.25" x14ac:dyDescent="0.2">
      <c r="A74" s="101"/>
      <c r="B74" s="102">
        <v>1956</v>
      </c>
      <c r="C74" s="103">
        <v>16</v>
      </c>
      <c r="D74" s="104">
        <v>2478</v>
      </c>
      <c r="E74" s="105">
        <v>11031</v>
      </c>
      <c r="F74" s="106">
        <f t="shared" si="118"/>
        <v>11174.351952498402</v>
      </c>
      <c r="G74" s="132">
        <f t="shared" ref="G74:G137" si="169">F74/E74</f>
        <v>1.0129953723595686</v>
      </c>
      <c r="H74" s="106">
        <f t="shared" si="117"/>
        <v>143.35195249840217</v>
      </c>
      <c r="I74" s="109">
        <f t="shared" si="119"/>
        <v>6.6738744790955942E-2</v>
      </c>
      <c r="J74" s="109">
        <f t="shared" si="120"/>
        <v>0.1907934221582043</v>
      </c>
      <c r="K74" s="110">
        <f t="shared" si="121"/>
        <v>0.27381508040904656</v>
      </c>
      <c r="L74" s="109">
        <f t="shared" si="122"/>
        <v>0.3497958369634816</v>
      </c>
      <c r="M74" s="109">
        <f t="shared" si="123"/>
        <v>0.2936313674779476</v>
      </c>
      <c r="N74" s="109">
        <f t="shared" si="124"/>
        <v>0.39739553520320547</v>
      </c>
      <c r="O74" s="111">
        <f t="shared" si="125"/>
        <v>0.50786400474976801</v>
      </c>
      <c r="P74" s="112">
        <f t="shared" si="126"/>
        <v>0.49512058032881812</v>
      </c>
      <c r="Q74" s="109">
        <f t="shared" si="127"/>
        <v>0.45822792782390542</v>
      </c>
      <c r="R74" s="109">
        <f t="shared" si="128"/>
        <v>0.7286539148239678</v>
      </c>
      <c r="S74" s="113">
        <f t="shared" si="129"/>
        <v>0.64977193614211981</v>
      </c>
      <c r="T74" s="109">
        <f t="shared" si="130"/>
        <v>8.8884887768575199E-2</v>
      </c>
      <c r="U74" s="114">
        <f t="shared" si="131"/>
        <v>6.8839274996999156E-2</v>
      </c>
      <c r="V74" s="110">
        <f t="shared" si="132"/>
        <v>5.6925939262993636E-2</v>
      </c>
      <c r="W74" s="115">
        <f t="shared" si="133"/>
        <v>0.12076584756526394</v>
      </c>
      <c r="X74" s="109">
        <f t="shared" si="134"/>
        <v>2.103589004921378E-2</v>
      </c>
      <c r="Y74" s="116">
        <f t="shared" si="135"/>
        <v>0.11579035762646037</v>
      </c>
      <c r="Z74" s="117">
        <f t="shared" si="136"/>
        <v>7.3582667660365081E-3</v>
      </c>
      <c r="AA74" s="109">
        <f t="shared" si="137"/>
        <v>0.33125837962076232</v>
      </c>
      <c r="AB74" s="109">
        <f t="shared" si="138"/>
        <v>0.28441963749849958</v>
      </c>
      <c r="AC74" s="109">
        <f t="shared" si="139"/>
        <v>9.9488805147637693E-2</v>
      </c>
      <c r="AD74" s="116">
        <f t="shared" si="140"/>
        <v>0.33102268635217863</v>
      </c>
      <c r="AE74" s="117">
        <f t="shared" si="141"/>
        <v>0.25821646632322076</v>
      </c>
      <c r="AF74" s="118">
        <f t="shared" si="142"/>
        <v>9.4439837509315921E-2</v>
      </c>
      <c r="AG74" s="119">
        <v>10330</v>
      </c>
      <c r="AH74" s="119">
        <f t="shared" si="143"/>
        <v>43654</v>
      </c>
      <c r="AI74" s="120">
        <v>33324</v>
      </c>
      <c r="AJ74" s="121"/>
      <c r="AK74" s="119">
        <v>21653</v>
      </c>
      <c r="AL74" s="119">
        <v>3339</v>
      </c>
      <c r="AM74" s="119">
        <f t="shared" si="144"/>
        <v>6358</v>
      </c>
      <c r="AN74" s="119">
        <v>95267</v>
      </c>
      <c r="AO74" s="122">
        <v>83856</v>
      </c>
      <c r="AP74" s="119">
        <f t="shared" si="145"/>
        <v>9478</v>
      </c>
      <c r="AQ74" s="123">
        <v>15295</v>
      </c>
      <c r="AR74" s="119">
        <v>8997</v>
      </c>
      <c r="AS74" s="120">
        <v>2516</v>
      </c>
      <c r="AT74" s="120">
        <v>644</v>
      </c>
      <c r="AU74" s="123">
        <v>1984</v>
      </c>
      <c r="AV74" s="119">
        <v>2294</v>
      </c>
      <c r="AW74" s="120">
        <v>492</v>
      </c>
      <c r="AX74" s="119">
        <v>11505</v>
      </c>
      <c r="AY74" s="119">
        <f t="shared" si="146"/>
        <v>842</v>
      </c>
      <c r="AZ74" s="119">
        <v>481</v>
      </c>
      <c r="BA74" s="119">
        <v>783</v>
      </c>
      <c r="BB74" s="124">
        <v>175</v>
      </c>
      <c r="BC74" s="120">
        <v>43</v>
      </c>
      <c r="BD74" s="119">
        <f t="shared" si="147"/>
        <v>2962</v>
      </c>
      <c r="BE74" s="119">
        <v>717</v>
      </c>
      <c r="BF74" s="120">
        <v>175</v>
      </c>
      <c r="BG74" s="120">
        <v>1253</v>
      </c>
      <c r="BH74" s="119">
        <v>526</v>
      </c>
      <c r="BI74" s="119">
        <v>2252</v>
      </c>
      <c r="BJ74" s="119">
        <v>725</v>
      </c>
      <c r="BK74" s="124">
        <f t="shared" si="148"/>
        <v>701</v>
      </c>
      <c r="BL74" s="125"/>
      <c r="BM74" s="22">
        <f t="shared" si="149"/>
        <v>0.50786400474976801</v>
      </c>
      <c r="BN74" s="39">
        <f t="shared" si="150"/>
        <v>0.3497958369634816</v>
      </c>
      <c r="BO74" s="126">
        <f t="shared" si="151"/>
        <v>0.45822792782390542</v>
      </c>
      <c r="BP74" s="39">
        <f t="shared" si="152"/>
        <v>0.7286539148239678</v>
      </c>
      <c r="BQ74" s="127">
        <f t="shared" si="153"/>
        <v>0.2936313674779476</v>
      </c>
      <c r="BR74" s="127">
        <f t="shared" si="154"/>
        <v>6.8839274996999156E-2</v>
      </c>
      <c r="BS74" s="39">
        <f t="shared" si="155"/>
        <v>5.6925939262993636E-2</v>
      </c>
      <c r="BT74" s="39">
        <f t="shared" si="156"/>
        <v>0.27381508040904656</v>
      </c>
      <c r="BU74" s="127">
        <f t="shared" si="157"/>
        <v>9.9488805147637693E-2</v>
      </c>
      <c r="BV74" s="127">
        <f t="shared" si="158"/>
        <v>0.12076584756526394</v>
      </c>
      <c r="BW74" s="125"/>
      <c r="BX74" s="22">
        <f t="shared" si="159"/>
        <v>0.49512058032881812</v>
      </c>
      <c r="BY74" s="39">
        <f t="shared" si="160"/>
        <v>0.3497958369634816</v>
      </c>
      <c r="BZ74" s="39">
        <f t="shared" si="161"/>
        <v>0.45822792782390542</v>
      </c>
      <c r="CA74" s="39">
        <f t="shared" si="162"/>
        <v>0.7286539148239678</v>
      </c>
      <c r="CB74" s="126">
        <f t="shared" si="163"/>
        <v>0.2936313674779476</v>
      </c>
      <c r="CC74" s="127">
        <f t="shared" si="164"/>
        <v>6.8839274996999156E-2</v>
      </c>
      <c r="CD74" s="127">
        <f t="shared" si="165"/>
        <v>5.6925939262993636E-2</v>
      </c>
      <c r="CE74" s="39">
        <f t="shared" si="166"/>
        <v>0.27381508040904656</v>
      </c>
      <c r="CF74" s="127">
        <f t="shared" si="167"/>
        <v>9.9488805147637693E-2</v>
      </c>
      <c r="CG74" s="127">
        <f t="shared" si="168"/>
        <v>0.12076584756526394</v>
      </c>
      <c r="CH74" s="101"/>
      <c r="CI74" s="35">
        <v>1948</v>
      </c>
      <c r="CJ74" s="22">
        <v>0.50076956415346874</v>
      </c>
      <c r="CK74" s="22">
        <v>0.49956325902171195</v>
      </c>
      <c r="CL74" s="101"/>
      <c r="CT74" s="101"/>
      <c r="CU74" s="35">
        <v>1948</v>
      </c>
      <c r="CV74" s="39">
        <v>0.33422036823935558</v>
      </c>
      <c r="CW74" s="39">
        <v>0.71618539215839383</v>
      </c>
      <c r="CX74" s="39">
        <v>0.27353451824992436</v>
      </c>
      <c r="CY74" s="101"/>
      <c r="DG74" s="101"/>
      <c r="DH74" s="35">
        <v>1950</v>
      </c>
      <c r="DI74" s="258">
        <v>4.3600000000000003</v>
      </c>
      <c r="DJ74" s="257">
        <v>23.1</v>
      </c>
      <c r="DK74" s="259">
        <v>0.98</v>
      </c>
      <c r="DL74" s="260">
        <v>1.48</v>
      </c>
      <c r="DM74" s="101"/>
    </row>
    <row r="75" spans="1:117" ht="14.25" x14ac:dyDescent="0.2">
      <c r="A75" s="101"/>
      <c r="B75" s="102">
        <v>1955</v>
      </c>
      <c r="C75" s="103">
        <v>16</v>
      </c>
      <c r="D75" s="104">
        <v>2468</v>
      </c>
      <c r="E75" s="105">
        <v>11068</v>
      </c>
      <c r="F75" s="106">
        <f t="shared" si="118"/>
        <v>11129.390164672828</v>
      </c>
      <c r="G75" s="132">
        <f t="shared" si="169"/>
        <v>1.0055466357673317</v>
      </c>
      <c r="H75" s="106">
        <f t="shared" si="117"/>
        <v>61.390164672828178</v>
      </c>
      <c r="I75" s="109">
        <f t="shared" si="119"/>
        <v>6.4963757061849703E-2</v>
      </c>
      <c r="J75" s="109">
        <f t="shared" si="120"/>
        <v>0.18750189779248777</v>
      </c>
      <c r="K75" s="110">
        <f t="shared" si="121"/>
        <v>0.27204602862756105</v>
      </c>
      <c r="L75" s="109">
        <f t="shared" si="122"/>
        <v>0.34646986418103587</v>
      </c>
      <c r="M75" s="109">
        <f t="shared" si="123"/>
        <v>0.28574733919481721</v>
      </c>
      <c r="N75" s="109">
        <f t="shared" si="124"/>
        <v>0.39398253379590858</v>
      </c>
      <c r="O75" s="111">
        <f t="shared" si="125"/>
        <v>0.50637007769148157</v>
      </c>
      <c r="P75" s="112">
        <f t="shared" si="126"/>
        <v>0.49605610693172575</v>
      </c>
      <c r="Q75" s="109">
        <f t="shared" si="127"/>
        <v>0.45568261917035757</v>
      </c>
      <c r="R75" s="109">
        <f t="shared" si="128"/>
        <v>0.726044171938239</v>
      </c>
      <c r="S75" s="113">
        <f t="shared" si="129"/>
        <v>0.65618073057419612</v>
      </c>
      <c r="T75" s="109">
        <f t="shared" si="130"/>
        <v>8.9484711383718454E-2</v>
      </c>
      <c r="U75" s="114">
        <f t="shared" si="131"/>
        <v>6.7531047885100046E-2</v>
      </c>
      <c r="V75" s="110">
        <f t="shared" si="132"/>
        <v>5.7237421431391003E-2</v>
      </c>
      <c r="W75" s="115">
        <f t="shared" si="133"/>
        <v>0.11366290385363954</v>
      </c>
      <c r="X75" s="109">
        <f t="shared" si="134"/>
        <v>2.3077156651383112E-2</v>
      </c>
      <c r="Y75" s="116">
        <f t="shared" si="135"/>
        <v>0.11644030172640527</v>
      </c>
      <c r="Z75" s="117">
        <f t="shared" si="136"/>
        <v>7.9955393306891942E-3</v>
      </c>
      <c r="AA75" s="109">
        <f t="shared" si="137"/>
        <v>0.33206163814233042</v>
      </c>
      <c r="AB75" s="109">
        <f t="shared" si="138"/>
        <v>0.28998269213251149</v>
      </c>
      <c r="AC75" s="109">
        <f t="shared" si="139"/>
        <v>0.10047026395800238</v>
      </c>
      <c r="AD75" s="116">
        <f t="shared" si="140"/>
        <v>0.33607627607566876</v>
      </c>
      <c r="AE75" s="117">
        <f t="shared" si="141"/>
        <v>0.25852374685967222</v>
      </c>
      <c r="AF75" s="118">
        <f t="shared" si="142"/>
        <v>9.5146918035201408E-2</v>
      </c>
      <c r="AG75" s="119">
        <v>10381</v>
      </c>
      <c r="AH75" s="119">
        <f t="shared" si="143"/>
        <v>43314</v>
      </c>
      <c r="AI75" s="120">
        <v>32933</v>
      </c>
      <c r="AJ75" s="121"/>
      <c r="AK75" s="119">
        <v>21610</v>
      </c>
      <c r="AL75" s="119">
        <v>3251</v>
      </c>
      <c r="AM75" s="119">
        <f t="shared" si="144"/>
        <v>6175</v>
      </c>
      <c r="AN75" s="119">
        <v>95053</v>
      </c>
      <c r="AO75" s="122">
        <v>83590</v>
      </c>
      <c r="AP75" s="119">
        <f t="shared" si="145"/>
        <v>9550</v>
      </c>
      <c r="AQ75" s="123">
        <v>15435</v>
      </c>
      <c r="AR75" s="119">
        <v>9044</v>
      </c>
      <c r="AS75" s="120">
        <v>2517</v>
      </c>
      <c r="AT75" s="120">
        <v>698</v>
      </c>
      <c r="AU75" s="123">
        <v>1940</v>
      </c>
      <c r="AV75" s="119">
        <v>2224</v>
      </c>
      <c r="AW75" s="120">
        <v>477</v>
      </c>
      <c r="AX75" s="119">
        <v>10804</v>
      </c>
      <c r="AY75" s="119">
        <f t="shared" si="146"/>
        <v>869</v>
      </c>
      <c r="AZ75" s="119">
        <v>506</v>
      </c>
      <c r="BA75" s="119">
        <v>722</v>
      </c>
      <c r="BB75" s="124">
        <v>182</v>
      </c>
      <c r="BC75" s="120">
        <v>36</v>
      </c>
      <c r="BD75" s="119">
        <f t="shared" si="147"/>
        <v>2947</v>
      </c>
      <c r="BE75" s="119">
        <v>670</v>
      </c>
      <c r="BF75" s="120">
        <v>210</v>
      </c>
      <c r="BG75" s="120">
        <v>1187</v>
      </c>
      <c r="BH75" s="119">
        <v>578</v>
      </c>
      <c r="BI75" s="119">
        <v>2224</v>
      </c>
      <c r="BJ75" s="119">
        <v>700</v>
      </c>
      <c r="BK75" s="124">
        <f t="shared" si="148"/>
        <v>760</v>
      </c>
      <c r="BL75" s="125"/>
      <c r="BM75" s="22">
        <f t="shared" si="149"/>
        <v>0.50637007769148157</v>
      </c>
      <c r="BN75" s="39">
        <f t="shared" si="150"/>
        <v>0.34646986418103587</v>
      </c>
      <c r="BO75" s="126">
        <f t="shared" si="151"/>
        <v>0.45568261917035757</v>
      </c>
      <c r="BP75" s="39">
        <f t="shared" si="152"/>
        <v>0.726044171938239</v>
      </c>
      <c r="BQ75" s="127">
        <f t="shared" si="153"/>
        <v>0.28574733919481721</v>
      </c>
      <c r="BR75" s="127">
        <f t="shared" si="154"/>
        <v>6.7531047885100046E-2</v>
      </c>
      <c r="BS75" s="39">
        <f t="shared" si="155"/>
        <v>5.7237421431391003E-2</v>
      </c>
      <c r="BT75" s="39">
        <f t="shared" si="156"/>
        <v>0.27204602862756105</v>
      </c>
      <c r="BU75" s="127">
        <f t="shared" si="157"/>
        <v>0.10047026395800238</v>
      </c>
      <c r="BV75" s="127">
        <f t="shared" si="158"/>
        <v>0.11366290385363954</v>
      </c>
      <c r="BW75" s="125"/>
      <c r="BX75" s="22">
        <f t="shared" si="159"/>
        <v>0.49605610693172575</v>
      </c>
      <c r="BY75" s="39">
        <f t="shared" si="160"/>
        <v>0.34646986418103587</v>
      </c>
      <c r="BZ75" s="39">
        <f t="shared" si="161"/>
        <v>0.45568261917035757</v>
      </c>
      <c r="CA75" s="39">
        <f t="shared" si="162"/>
        <v>0.726044171938239</v>
      </c>
      <c r="CB75" s="126">
        <f t="shared" si="163"/>
        <v>0.28574733919481721</v>
      </c>
      <c r="CC75" s="127">
        <f t="shared" si="164"/>
        <v>6.7531047885100046E-2</v>
      </c>
      <c r="CD75" s="127">
        <f t="shared" si="165"/>
        <v>5.7237421431391003E-2</v>
      </c>
      <c r="CE75" s="39">
        <f t="shared" si="166"/>
        <v>0.27204602862756105</v>
      </c>
      <c r="CF75" s="127">
        <f t="shared" si="167"/>
        <v>0.10047026395800238</v>
      </c>
      <c r="CG75" s="127">
        <f t="shared" si="168"/>
        <v>0.11366290385363954</v>
      </c>
      <c r="CH75" s="101"/>
      <c r="CI75" s="35">
        <v>1949</v>
      </c>
      <c r="CJ75" s="22">
        <v>0.50291978125318548</v>
      </c>
      <c r="CK75" s="22">
        <v>0.49821675064457621</v>
      </c>
      <c r="CL75" s="101"/>
      <c r="CT75" s="101"/>
      <c r="CU75" s="35">
        <v>1949</v>
      </c>
      <c r="CV75" s="39">
        <v>0.33671391163390002</v>
      </c>
      <c r="CW75" s="39">
        <v>0.72472688693078036</v>
      </c>
      <c r="CX75" s="39">
        <v>0.27453836883890126</v>
      </c>
      <c r="CY75" s="101"/>
      <c r="DG75" s="101"/>
      <c r="DH75" s="35">
        <v>1949</v>
      </c>
      <c r="DI75" s="258">
        <v>4.12</v>
      </c>
      <c r="DJ75" s="257">
        <v>23.3</v>
      </c>
      <c r="DK75" s="259">
        <v>0.98</v>
      </c>
      <c r="DL75" s="260">
        <v>1.46</v>
      </c>
      <c r="DM75" s="101"/>
    </row>
    <row r="76" spans="1:117" ht="14.25" x14ac:dyDescent="0.2">
      <c r="A76" s="101"/>
      <c r="B76" s="102">
        <v>1954</v>
      </c>
      <c r="C76" s="103">
        <v>16</v>
      </c>
      <c r="D76" s="104">
        <v>2472</v>
      </c>
      <c r="E76" s="105">
        <v>10827</v>
      </c>
      <c r="F76" s="106">
        <f t="shared" si="118"/>
        <v>10952.107817339243</v>
      </c>
      <c r="G76" s="132">
        <f t="shared" si="169"/>
        <v>1.0115551692379461</v>
      </c>
      <c r="H76" s="106">
        <f t="shared" si="117"/>
        <v>125.10781733924341</v>
      </c>
      <c r="I76" s="109">
        <f t="shared" si="119"/>
        <v>6.466495789088246E-2</v>
      </c>
      <c r="J76" s="109">
        <f t="shared" si="120"/>
        <v>0.18872129946262825</v>
      </c>
      <c r="K76" s="110">
        <f t="shared" si="121"/>
        <v>0.27516223701070558</v>
      </c>
      <c r="L76" s="109">
        <f t="shared" si="122"/>
        <v>0.34264790500601561</v>
      </c>
      <c r="M76" s="109">
        <f t="shared" si="123"/>
        <v>0.28213438013511044</v>
      </c>
      <c r="N76" s="109">
        <f t="shared" si="124"/>
        <v>0.39020205871139918</v>
      </c>
      <c r="O76" s="111">
        <f t="shared" si="125"/>
        <v>0.50396333704975282</v>
      </c>
      <c r="P76" s="112">
        <f t="shared" si="126"/>
        <v>0.49756325541273611</v>
      </c>
      <c r="Q76" s="109">
        <f t="shared" si="127"/>
        <v>0.44902442851911911</v>
      </c>
      <c r="R76" s="109">
        <f t="shared" si="128"/>
        <v>0.72331954841459645</v>
      </c>
      <c r="S76" s="113">
        <f t="shared" si="129"/>
        <v>0.66890571568148505</v>
      </c>
      <c r="T76" s="109">
        <f t="shared" si="130"/>
        <v>8.7567171470444558E-2</v>
      </c>
      <c r="U76" s="114">
        <f t="shared" si="131"/>
        <v>5.9141426477772346E-2</v>
      </c>
      <c r="V76" s="110">
        <f t="shared" si="132"/>
        <v>6.4942598925256473E-2</v>
      </c>
      <c r="W76" s="115">
        <f t="shared" si="133"/>
        <v>0.1068682324632526</v>
      </c>
      <c r="X76" s="109">
        <f t="shared" si="134"/>
        <v>2.3082559843673668E-2</v>
      </c>
      <c r="Y76" s="116">
        <f t="shared" si="135"/>
        <v>0.11327091070774703</v>
      </c>
      <c r="Z76" s="117">
        <f t="shared" si="136"/>
        <v>7.9091907726107653E-3</v>
      </c>
      <c r="AA76" s="109">
        <f t="shared" si="137"/>
        <v>0.33311748970319732</v>
      </c>
      <c r="AB76" s="109">
        <f t="shared" si="138"/>
        <v>0.28923424523693209</v>
      </c>
      <c r="AC76" s="109">
        <f t="shared" si="139"/>
        <v>9.9105508186430921E-2</v>
      </c>
      <c r="AD76" s="116">
        <f t="shared" si="140"/>
        <v>0.33057523204689793</v>
      </c>
      <c r="AE76" s="117">
        <f t="shared" si="141"/>
        <v>0.26100838734273735</v>
      </c>
      <c r="AF76" s="118">
        <f t="shared" si="142"/>
        <v>9.4491813569074642E-2</v>
      </c>
      <c r="AG76" s="119">
        <v>10168</v>
      </c>
      <c r="AH76" s="119">
        <f t="shared" si="143"/>
        <v>42920</v>
      </c>
      <c r="AI76" s="120">
        <v>32752</v>
      </c>
      <c r="AJ76" s="121"/>
      <c r="AK76" s="119">
        <v>21908</v>
      </c>
      <c r="AL76" s="119">
        <v>3455</v>
      </c>
      <c r="AM76" s="119">
        <f t="shared" si="144"/>
        <v>6181</v>
      </c>
      <c r="AN76" s="119">
        <v>95585</v>
      </c>
      <c r="AO76" s="122">
        <v>83936</v>
      </c>
      <c r="AP76" s="119">
        <f t="shared" si="145"/>
        <v>9473</v>
      </c>
      <c r="AQ76" s="123">
        <v>15727</v>
      </c>
      <c r="AR76" s="119">
        <v>9032</v>
      </c>
      <c r="AS76" s="120">
        <v>2562</v>
      </c>
      <c r="AT76" s="120">
        <v>795</v>
      </c>
      <c r="AU76" s="123">
        <v>1959</v>
      </c>
      <c r="AV76" s="119">
        <v>1937</v>
      </c>
      <c r="AW76" s="120">
        <v>402</v>
      </c>
      <c r="AX76" s="119">
        <v>10215</v>
      </c>
      <c r="AY76" s="119">
        <f t="shared" si="146"/>
        <v>714</v>
      </c>
      <c r="AZ76" s="119">
        <v>441</v>
      </c>
      <c r="BA76" s="119">
        <v>759</v>
      </c>
      <c r="BB76" s="124">
        <v>165</v>
      </c>
      <c r="BC76" s="120">
        <v>45</v>
      </c>
      <c r="BD76" s="119">
        <f t="shared" si="147"/>
        <v>2868</v>
      </c>
      <c r="BE76" s="119">
        <v>694</v>
      </c>
      <c r="BF76" s="120">
        <v>147</v>
      </c>
      <c r="BG76" s="120">
        <v>1332</v>
      </c>
      <c r="BH76" s="119">
        <v>591</v>
      </c>
      <c r="BI76" s="119">
        <v>2274</v>
      </c>
      <c r="BJ76" s="119">
        <v>789</v>
      </c>
      <c r="BK76" s="124">
        <f t="shared" si="148"/>
        <v>756</v>
      </c>
      <c r="BL76" s="125"/>
      <c r="BM76" s="22">
        <f t="shared" si="149"/>
        <v>0.50396333704975282</v>
      </c>
      <c r="BN76" s="39">
        <f t="shared" si="150"/>
        <v>0.34264790500601561</v>
      </c>
      <c r="BO76" s="126">
        <f t="shared" si="151"/>
        <v>0.44902442851911911</v>
      </c>
      <c r="BP76" s="39">
        <f t="shared" si="152"/>
        <v>0.72331954841459645</v>
      </c>
      <c r="BQ76" s="127">
        <f t="shared" si="153"/>
        <v>0.28213438013511044</v>
      </c>
      <c r="BR76" s="127">
        <f t="shared" si="154"/>
        <v>5.9141426477772346E-2</v>
      </c>
      <c r="BS76" s="39">
        <f t="shared" si="155"/>
        <v>6.4942598925256473E-2</v>
      </c>
      <c r="BT76" s="39">
        <f t="shared" si="156"/>
        <v>0.27516223701070558</v>
      </c>
      <c r="BU76" s="127">
        <f t="shared" si="157"/>
        <v>9.9105508186430921E-2</v>
      </c>
      <c r="BV76" s="127">
        <f t="shared" si="158"/>
        <v>0.1068682324632526</v>
      </c>
      <c r="BW76" s="125"/>
      <c r="BX76" s="22">
        <f t="shared" si="159"/>
        <v>0.49756325541273611</v>
      </c>
      <c r="BY76" s="39">
        <f t="shared" si="160"/>
        <v>0.34264790500601561</v>
      </c>
      <c r="BZ76" s="39">
        <f t="shared" si="161"/>
        <v>0.44902442851911911</v>
      </c>
      <c r="CA76" s="39">
        <f t="shared" si="162"/>
        <v>0.72331954841459645</v>
      </c>
      <c r="CB76" s="126">
        <f t="shared" si="163"/>
        <v>0.28213438013511044</v>
      </c>
      <c r="CC76" s="127">
        <f t="shared" si="164"/>
        <v>5.9141426477772346E-2</v>
      </c>
      <c r="CD76" s="127">
        <f t="shared" si="165"/>
        <v>6.4942598925256473E-2</v>
      </c>
      <c r="CE76" s="39">
        <f t="shared" si="166"/>
        <v>0.27516223701070558</v>
      </c>
      <c r="CF76" s="127">
        <f t="shared" si="167"/>
        <v>9.9105508186430921E-2</v>
      </c>
      <c r="CG76" s="127">
        <f t="shared" si="168"/>
        <v>0.1068682324632526</v>
      </c>
      <c r="CH76" s="101"/>
      <c r="CI76" s="35">
        <v>1950</v>
      </c>
      <c r="CJ76" s="22">
        <v>0.5127650581677905</v>
      </c>
      <c r="CK76" s="22">
        <v>0.49205144396811024</v>
      </c>
      <c r="CL76" s="101"/>
      <c r="CT76" s="101"/>
      <c r="CU76" s="35">
        <v>1950</v>
      </c>
      <c r="CV76" s="39">
        <v>0.35314721548633132</v>
      </c>
      <c r="CW76" s="39">
        <v>0.74542441516436164</v>
      </c>
      <c r="CX76" s="39">
        <v>0.27736704637499793</v>
      </c>
      <c r="CY76" s="101"/>
      <c r="DG76" s="101"/>
      <c r="DH76" s="35">
        <v>1948</v>
      </c>
      <c r="DI76" s="258">
        <v>4.08</v>
      </c>
      <c r="DJ76" s="257">
        <v>23.1</v>
      </c>
      <c r="DK76" s="259">
        <v>0.97</v>
      </c>
      <c r="DL76" s="260">
        <v>1.45</v>
      </c>
      <c r="DM76" s="101"/>
    </row>
    <row r="77" spans="1:117" ht="14.25" x14ac:dyDescent="0.2">
      <c r="A77" s="101"/>
      <c r="B77" s="102">
        <v>1953</v>
      </c>
      <c r="C77" s="103">
        <v>16</v>
      </c>
      <c r="D77" s="104">
        <v>2480</v>
      </c>
      <c r="E77" s="105">
        <v>11426</v>
      </c>
      <c r="F77" s="106">
        <f t="shared" si="118"/>
        <v>11290.447534670926</v>
      </c>
      <c r="G77" s="132">
        <f t="shared" si="169"/>
        <v>0.98813648999395465</v>
      </c>
      <c r="H77" s="106">
        <f t="shared" ref="H77:H81" si="170">E77-F77</f>
        <v>135.55246532907404</v>
      </c>
      <c r="I77" s="109">
        <f t="shared" si="119"/>
        <v>6.7194669683826772E-2</v>
      </c>
      <c r="J77" s="109">
        <f t="shared" si="120"/>
        <v>0.1899318922120225</v>
      </c>
      <c r="K77" s="110">
        <f t="shared" si="121"/>
        <v>0.27745357287116967</v>
      </c>
      <c r="L77" s="109">
        <f t="shared" si="122"/>
        <v>0.35378297399794667</v>
      </c>
      <c r="M77" s="109">
        <f t="shared" si="123"/>
        <v>0.28558706977158377</v>
      </c>
      <c r="N77" s="109">
        <f t="shared" si="124"/>
        <v>0.39730814028730427</v>
      </c>
      <c r="O77" s="111">
        <f t="shared" si="125"/>
        <v>0.50883146337001872</v>
      </c>
      <c r="P77" s="112">
        <f t="shared" si="126"/>
        <v>0.49451473865037948</v>
      </c>
      <c r="Q77" s="109">
        <f t="shared" si="127"/>
        <v>0.46601504389548892</v>
      </c>
      <c r="R77" s="109">
        <f t="shared" si="128"/>
        <v>0.73050612384298619</v>
      </c>
      <c r="S77" s="113">
        <f t="shared" si="129"/>
        <v>0.66505774355937219</v>
      </c>
      <c r="T77" s="109">
        <f t="shared" si="130"/>
        <v>8.7562925673674866E-2</v>
      </c>
      <c r="U77" s="114">
        <f t="shared" si="131"/>
        <v>6.1474681670121413E-2</v>
      </c>
      <c r="V77" s="110">
        <f t="shared" si="132"/>
        <v>5.9269861870389517E-2</v>
      </c>
      <c r="W77" s="115">
        <f t="shared" si="133"/>
        <v>0.1069939447273032</v>
      </c>
      <c r="X77" s="109">
        <f t="shared" si="134"/>
        <v>2.1705655907610304E-2</v>
      </c>
      <c r="Y77" s="135">
        <f t="shared" si="135"/>
        <v>0.11970163639030318</v>
      </c>
      <c r="Z77" s="117">
        <f t="shared" si="136"/>
        <v>7.6790914995704734E-3</v>
      </c>
      <c r="AA77" s="109">
        <f t="shared" si="137"/>
        <v>0.33319798355568186</v>
      </c>
      <c r="AB77" s="109">
        <f t="shared" si="138"/>
        <v>0.27151317737636954</v>
      </c>
      <c r="AC77" s="109">
        <f t="shared" si="139"/>
        <v>9.605673937184403E-2</v>
      </c>
      <c r="AD77" s="116">
        <f t="shared" si="140"/>
        <v>0.3383476458395025</v>
      </c>
      <c r="AE77" s="117">
        <f t="shared" si="141"/>
        <v>0.2642328552772451</v>
      </c>
      <c r="AF77" s="118">
        <f t="shared" si="142"/>
        <v>9.0954805456031171E-2</v>
      </c>
      <c r="AG77" s="119">
        <v>10713</v>
      </c>
      <c r="AH77" s="119">
        <f t="shared" si="143"/>
        <v>44483</v>
      </c>
      <c r="AI77" s="120">
        <v>33770</v>
      </c>
      <c r="AJ77" s="121"/>
      <c r="AK77" s="119">
        <v>22459</v>
      </c>
      <c r="AL77" s="119">
        <v>3593</v>
      </c>
      <c r="AM77" s="119">
        <f t="shared" si="144"/>
        <v>6414</v>
      </c>
      <c r="AN77" s="119">
        <v>95454</v>
      </c>
      <c r="AO77" s="122">
        <v>84997</v>
      </c>
      <c r="AP77" s="119">
        <f t="shared" si="145"/>
        <v>9169</v>
      </c>
      <c r="AQ77" s="123">
        <v>16045</v>
      </c>
      <c r="AR77" s="119">
        <v>8682</v>
      </c>
      <c r="AS77" s="120">
        <v>2603</v>
      </c>
      <c r="AT77" s="136">
        <v>756.5432353630539</v>
      </c>
      <c r="AU77" s="123">
        <v>2029</v>
      </c>
      <c r="AV77" s="119">
        <v>2076</v>
      </c>
      <c r="AW77" s="120">
        <v>464</v>
      </c>
      <c r="AX77" s="119">
        <v>10213</v>
      </c>
      <c r="AY77" s="119">
        <f t="shared" si="146"/>
        <v>820</v>
      </c>
      <c r="AZ77" s="119">
        <v>487</v>
      </c>
      <c r="BA77" s="119">
        <v>581</v>
      </c>
      <c r="BB77" s="124">
        <v>165</v>
      </c>
      <c r="BC77" s="120">
        <v>50</v>
      </c>
      <c r="BD77" s="119">
        <f t="shared" si="147"/>
        <v>2957</v>
      </c>
      <c r="BE77" s="119">
        <v>670</v>
      </c>
      <c r="BF77" s="120">
        <v>191</v>
      </c>
      <c r="BG77" s="120">
        <v>1245</v>
      </c>
      <c r="BH77" s="119">
        <v>568</v>
      </c>
      <c r="BI77" s="119">
        <v>2252</v>
      </c>
      <c r="BJ77" s="119">
        <v>745</v>
      </c>
      <c r="BK77" s="124">
        <f t="shared" si="148"/>
        <v>733</v>
      </c>
      <c r="BL77" s="125"/>
      <c r="BM77" s="22">
        <f t="shared" si="149"/>
        <v>0.50883146337001872</v>
      </c>
      <c r="BN77" s="39">
        <f t="shared" si="150"/>
        <v>0.35378297399794667</v>
      </c>
      <c r="BO77" s="126">
        <f t="shared" si="151"/>
        <v>0.46601504389548892</v>
      </c>
      <c r="BP77" s="39">
        <f t="shared" si="152"/>
        <v>0.73050612384298619</v>
      </c>
      <c r="BQ77" s="127">
        <f t="shared" si="153"/>
        <v>0.28558706977158377</v>
      </c>
      <c r="BR77" s="127">
        <f t="shared" si="154"/>
        <v>6.1474681670121413E-2</v>
      </c>
      <c r="BS77" s="39">
        <f t="shared" si="155"/>
        <v>5.9269861870389517E-2</v>
      </c>
      <c r="BT77" s="39">
        <f t="shared" si="156"/>
        <v>0.27745357287116967</v>
      </c>
      <c r="BU77" s="127">
        <f t="shared" si="157"/>
        <v>9.605673937184403E-2</v>
      </c>
      <c r="BV77" s="127">
        <f t="shared" si="158"/>
        <v>0.1069939447273032</v>
      </c>
      <c r="BW77" s="125"/>
      <c r="BX77" s="22">
        <f t="shared" si="159"/>
        <v>0.49451473865037948</v>
      </c>
      <c r="BY77" s="39">
        <f t="shared" si="160"/>
        <v>0.35378297399794667</v>
      </c>
      <c r="BZ77" s="39">
        <f t="shared" si="161"/>
        <v>0.46601504389548892</v>
      </c>
      <c r="CA77" s="39">
        <f t="shared" si="162"/>
        <v>0.73050612384298619</v>
      </c>
      <c r="CB77" s="126">
        <f t="shared" si="163"/>
        <v>0.28558706977158377</v>
      </c>
      <c r="CC77" s="127">
        <f t="shared" si="164"/>
        <v>6.1474681670121413E-2</v>
      </c>
      <c r="CD77" s="127">
        <f t="shared" si="165"/>
        <v>5.9269861870389517E-2</v>
      </c>
      <c r="CE77" s="39">
        <f t="shared" si="166"/>
        <v>0.27745357287116967</v>
      </c>
      <c r="CF77" s="127">
        <f t="shared" si="167"/>
        <v>9.605673937184403E-2</v>
      </c>
      <c r="CG77" s="127">
        <f t="shared" si="168"/>
        <v>0.1069939447273032</v>
      </c>
      <c r="CH77" s="101"/>
      <c r="CI77" s="35">
        <v>1951</v>
      </c>
      <c r="CJ77" s="22">
        <v>0.50404063790019482</v>
      </c>
      <c r="CK77" s="22">
        <v>0.49751484809484542</v>
      </c>
      <c r="CL77" s="101"/>
      <c r="CT77" s="101"/>
      <c r="CU77" s="35">
        <v>1951</v>
      </c>
      <c r="CV77" s="39">
        <v>0.34145833550254578</v>
      </c>
      <c r="CW77" s="39">
        <v>0.71956579845656488</v>
      </c>
      <c r="CX77" s="39">
        <v>0.27265367128028317</v>
      </c>
      <c r="CY77" s="101"/>
      <c r="DG77" s="101"/>
      <c r="DH77" s="35">
        <v>1947</v>
      </c>
      <c r="DI77" s="258">
        <v>3.92</v>
      </c>
      <c r="DJ77" s="257">
        <v>23.1</v>
      </c>
      <c r="DK77" s="259">
        <v>0.97</v>
      </c>
      <c r="DL77" s="260">
        <v>1.42</v>
      </c>
      <c r="DM77" s="101"/>
    </row>
    <row r="78" spans="1:117" ht="14.25" x14ac:dyDescent="0.2">
      <c r="A78" s="101"/>
      <c r="B78" s="102">
        <v>1952</v>
      </c>
      <c r="C78" s="103">
        <v>16</v>
      </c>
      <c r="D78" s="104">
        <v>2478</v>
      </c>
      <c r="E78" s="105">
        <v>10349</v>
      </c>
      <c r="F78" s="106">
        <f t="shared" si="118"/>
        <v>10268.659240010773</v>
      </c>
      <c r="G78" s="132">
        <f t="shared" si="169"/>
        <v>0.99223685766844849</v>
      </c>
      <c r="H78" s="106">
        <f t="shared" si="170"/>
        <v>80.340759989227081</v>
      </c>
      <c r="I78" s="109">
        <f t="shared" si="119"/>
        <v>6.0792004048582995E-2</v>
      </c>
      <c r="J78" s="109">
        <f t="shared" si="120"/>
        <v>0.18530063952180481</v>
      </c>
      <c r="K78" s="110">
        <f t="shared" si="121"/>
        <v>0.26847376336055573</v>
      </c>
      <c r="L78" s="109">
        <f t="shared" si="122"/>
        <v>0.32807228407557354</v>
      </c>
      <c r="M78" s="109">
        <f t="shared" si="123"/>
        <v>0.271060549078601</v>
      </c>
      <c r="N78" s="109">
        <f t="shared" si="124"/>
        <v>0.36958251677653065</v>
      </c>
      <c r="O78" s="111">
        <f t="shared" si="125"/>
        <v>0.49444013477391269</v>
      </c>
      <c r="P78" s="112">
        <f t="shared" si="126"/>
        <v>0.5035268725950498</v>
      </c>
      <c r="Q78" s="109">
        <f t="shared" si="127"/>
        <v>0.43003542510121456</v>
      </c>
      <c r="R78" s="109">
        <f t="shared" si="128"/>
        <v>0.6935626716401937</v>
      </c>
      <c r="S78" s="113">
        <f t="shared" si="129"/>
        <v>0.68361345888099756</v>
      </c>
      <c r="T78" s="109">
        <f t="shared" si="130"/>
        <v>9.2746730083234238E-2</v>
      </c>
      <c r="U78" s="114">
        <f t="shared" si="131"/>
        <v>5.4664652762155735E-2</v>
      </c>
      <c r="V78" s="110">
        <f t="shared" si="132"/>
        <v>6.8684434647170195E-2</v>
      </c>
      <c r="W78" s="115">
        <f t="shared" si="133"/>
        <v>0.10943825910931174</v>
      </c>
      <c r="X78" s="109">
        <f t="shared" si="134"/>
        <v>2.6673522511810266E-2</v>
      </c>
      <c r="Y78" s="135">
        <f t="shared" si="135"/>
        <v>0.10911142037786775</v>
      </c>
      <c r="Z78" s="117">
        <f t="shared" si="136"/>
        <v>8.7508434547908225E-3</v>
      </c>
      <c r="AA78" s="109">
        <f t="shared" si="137"/>
        <v>0.32398015486366299</v>
      </c>
      <c r="AB78" s="109">
        <f t="shared" si="138"/>
        <v>0.2975543914901822</v>
      </c>
      <c r="AC78" s="109">
        <f t="shared" si="139"/>
        <v>9.761934885290148E-2</v>
      </c>
      <c r="AD78" s="116">
        <f t="shared" si="140"/>
        <v>0.33258347527075233</v>
      </c>
      <c r="AE78" s="117">
        <f t="shared" si="141"/>
        <v>0.25265158263554843</v>
      </c>
      <c r="AF78" s="118">
        <f t="shared" si="142"/>
        <v>9.2537533738191638E-2</v>
      </c>
      <c r="AG78" s="119">
        <v>9671</v>
      </c>
      <c r="AH78" s="119">
        <f t="shared" si="143"/>
        <v>40788</v>
      </c>
      <c r="AI78" s="120">
        <v>31117</v>
      </c>
      <c r="AJ78" s="121"/>
      <c r="AK78" s="119">
        <v>21272</v>
      </c>
      <c r="AL78" s="119">
        <v>3388</v>
      </c>
      <c r="AM78" s="119">
        <f t="shared" si="144"/>
        <v>5766</v>
      </c>
      <c r="AN78" s="119">
        <v>94848</v>
      </c>
      <c r="AO78" s="122">
        <v>84195</v>
      </c>
      <c r="AP78" s="119">
        <f t="shared" si="145"/>
        <v>9259</v>
      </c>
      <c r="AQ78" s="123">
        <v>15506</v>
      </c>
      <c r="AR78" s="119">
        <v>8777</v>
      </c>
      <c r="AS78" s="120">
        <v>2526</v>
      </c>
      <c r="AT78" s="136">
        <v>783.25355291599487</v>
      </c>
      <c r="AU78" s="123">
        <v>1966</v>
      </c>
      <c r="AV78" s="119">
        <v>1701</v>
      </c>
      <c r="AW78" s="120">
        <v>405</v>
      </c>
      <c r="AX78" s="119">
        <v>10380</v>
      </c>
      <c r="AY78" s="119">
        <f t="shared" si="146"/>
        <v>767</v>
      </c>
      <c r="AZ78" s="119">
        <v>482</v>
      </c>
      <c r="BA78" s="119">
        <v>705</v>
      </c>
      <c r="BB78" s="124">
        <v>194</v>
      </c>
      <c r="BC78" s="120">
        <v>40</v>
      </c>
      <c r="BD78" s="119">
        <f t="shared" si="147"/>
        <v>2886</v>
      </c>
      <c r="BE78" s="119">
        <v>768</v>
      </c>
      <c r="BF78" s="120">
        <v>168</v>
      </c>
      <c r="BG78" s="120">
        <v>1354</v>
      </c>
      <c r="BH78" s="119">
        <v>636</v>
      </c>
      <c r="BI78" s="119">
        <v>2273</v>
      </c>
      <c r="BJ78" s="119">
        <v>677</v>
      </c>
      <c r="BK78" s="124">
        <f t="shared" si="148"/>
        <v>830</v>
      </c>
      <c r="BL78" s="125"/>
      <c r="BM78" s="22">
        <f t="shared" si="149"/>
        <v>0.49444013477391269</v>
      </c>
      <c r="BN78" s="39">
        <f t="shared" si="150"/>
        <v>0.32807228407557354</v>
      </c>
      <c r="BO78" s="126">
        <f t="shared" si="151"/>
        <v>0.43003542510121456</v>
      </c>
      <c r="BP78" s="39">
        <f t="shared" si="152"/>
        <v>0.6935626716401937</v>
      </c>
      <c r="BQ78" s="127">
        <f t="shared" si="153"/>
        <v>0.271060549078601</v>
      </c>
      <c r="BR78" s="127">
        <f t="shared" si="154"/>
        <v>5.4664652762155735E-2</v>
      </c>
      <c r="BS78" s="39">
        <f t="shared" si="155"/>
        <v>6.8684434647170195E-2</v>
      </c>
      <c r="BT78" s="39">
        <f t="shared" si="156"/>
        <v>0.26847376336055573</v>
      </c>
      <c r="BU78" s="127">
        <f t="shared" si="157"/>
        <v>9.761934885290148E-2</v>
      </c>
      <c r="BV78" s="127">
        <f t="shared" si="158"/>
        <v>0.10943825910931174</v>
      </c>
      <c r="BW78" s="125"/>
      <c r="BX78" s="22">
        <f t="shared" si="159"/>
        <v>0.5035268725950498</v>
      </c>
      <c r="BY78" s="39">
        <f t="shared" si="160"/>
        <v>0.32807228407557354</v>
      </c>
      <c r="BZ78" s="39">
        <f t="shared" si="161"/>
        <v>0.43003542510121456</v>
      </c>
      <c r="CA78" s="39">
        <f t="shared" si="162"/>
        <v>0.6935626716401937</v>
      </c>
      <c r="CB78" s="126">
        <f t="shared" si="163"/>
        <v>0.271060549078601</v>
      </c>
      <c r="CC78" s="127">
        <f t="shared" si="164"/>
        <v>5.4664652762155735E-2</v>
      </c>
      <c r="CD78" s="127">
        <f t="shared" si="165"/>
        <v>6.8684434647170195E-2</v>
      </c>
      <c r="CE78" s="39">
        <f t="shared" si="166"/>
        <v>0.26847376336055573</v>
      </c>
      <c r="CF78" s="127">
        <f t="shared" si="167"/>
        <v>9.761934885290148E-2</v>
      </c>
      <c r="CG78" s="127">
        <f t="shared" si="168"/>
        <v>0.10943825910931174</v>
      </c>
      <c r="CH78" s="101"/>
      <c r="CI78" s="35">
        <v>1952</v>
      </c>
      <c r="CJ78" s="22">
        <v>0.49444013477391269</v>
      </c>
      <c r="CK78" s="22">
        <v>0.5035268725950498</v>
      </c>
      <c r="CL78" s="101"/>
      <c r="CT78" s="101"/>
      <c r="CU78" s="35">
        <v>1952</v>
      </c>
      <c r="CV78" s="39">
        <v>0.32807228407557354</v>
      </c>
      <c r="CW78" s="39">
        <v>0.6935626716401937</v>
      </c>
      <c r="CX78" s="39">
        <v>0.26847376336055573</v>
      </c>
      <c r="CY78" s="101"/>
      <c r="DG78" s="101"/>
      <c r="DH78" s="35">
        <v>1946</v>
      </c>
      <c r="DI78" s="258">
        <v>3.56</v>
      </c>
      <c r="DJ78" s="257">
        <v>23</v>
      </c>
      <c r="DK78" s="259">
        <v>0.97</v>
      </c>
      <c r="DL78" s="260">
        <v>1.37</v>
      </c>
      <c r="DM78" s="101"/>
    </row>
    <row r="79" spans="1:117" ht="14.25" x14ac:dyDescent="0.2">
      <c r="A79" s="101"/>
      <c r="B79" s="102">
        <v>1951</v>
      </c>
      <c r="C79" s="103">
        <v>16</v>
      </c>
      <c r="D79" s="104">
        <v>2478</v>
      </c>
      <c r="E79" s="105">
        <v>11268</v>
      </c>
      <c r="F79" s="106">
        <f t="shared" si="118"/>
        <v>11237.600856390392</v>
      </c>
      <c r="G79" s="132">
        <f t="shared" si="169"/>
        <v>0.9973021704286823</v>
      </c>
      <c r="H79" s="106">
        <f t="shared" si="170"/>
        <v>30.399143609607563</v>
      </c>
      <c r="I79" s="109">
        <f t="shared" si="119"/>
        <v>6.4149686071573606E-2</v>
      </c>
      <c r="J79" s="109">
        <f t="shared" si="120"/>
        <v>0.18786973226809783</v>
      </c>
      <c r="K79" s="110">
        <f t="shared" si="121"/>
        <v>0.27265367128028317</v>
      </c>
      <c r="L79" s="109">
        <f t="shared" si="122"/>
        <v>0.34145833550254578</v>
      </c>
      <c r="M79" s="109">
        <f t="shared" si="123"/>
        <v>0.27763507728358344</v>
      </c>
      <c r="N79" s="109">
        <f t="shared" si="124"/>
        <v>0.38551695762064303</v>
      </c>
      <c r="O79" s="111">
        <f t="shared" si="125"/>
        <v>0.50404063790019482</v>
      </c>
      <c r="P79" s="112">
        <f t="shared" si="126"/>
        <v>0.49751484809484542</v>
      </c>
      <c r="Q79" s="109">
        <f t="shared" si="127"/>
        <v>0.45103653647921199</v>
      </c>
      <c r="R79" s="109">
        <f t="shared" si="128"/>
        <v>0.71956579845656488</v>
      </c>
      <c r="S79" s="113">
        <f t="shared" si="129"/>
        <v>0.67667866073062144</v>
      </c>
      <c r="T79" s="109">
        <f t="shared" si="130"/>
        <v>9.3828139293773247E-2</v>
      </c>
      <c r="U79" s="114">
        <f t="shared" si="131"/>
        <v>5.6809172409587119E-2</v>
      </c>
      <c r="V79" s="110">
        <f t="shared" si="132"/>
        <v>5.8825413408396719E-2</v>
      </c>
      <c r="W79" s="115">
        <f t="shared" si="133"/>
        <v>9.7198071656896534E-2</v>
      </c>
      <c r="X79" s="109">
        <f t="shared" si="134"/>
        <v>2.6620723303043239E-2</v>
      </c>
      <c r="Y79" s="135">
        <f t="shared" si="135"/>
        <v>0.11732489249383075</v>
      </c>
      <c r="Z79" s="117">
        <f t="shared" si="136"/>
        <v>9.0898678689309773E-3</v>
      </c>
      <c r="AA79" s="109">
        <f t="shared" si="137"/>
        <v>0.3340488408359219</v>
      </c>
      <c r="AB79" s="109">
        <f t="shared" si="138"/>
        <v>0.29557236079770688</v>
      </c>
      <c r="AC79" s="109">
        <f t="shared" si="139"/>
        <v>0.10092564633854291</v>
      </c>
      <c r="AD79" s="116">
        <f t="shared" si="140"/>
        <v>0.34359943892175399</v>
      </c>
      <c r="AE79" s="117">
        <f t="shared" si="141"/>
        <v>0.2608710985716805</v>
      </c>
      <c r="AF79" s="118">
        <f t="shared" si="142"/>
        <v>9.6250559656813242E-2</v>
      </c>
      <c r="AG79" s="119">
        <v>10524</v>
      </c>
      <c r="AH79" s="119">
        <f t="shared" si="143"/>
        <v>43318</v>
      </c>
      <c r="AI79" s="120">
        <v>32794</v>
      </c>
      <c r="AJ79" s="121"/>
      <c r="AK79" s="119">
        <v>22191</v>
      </c>
      <c r="AL79" s="119">
        <v>3582</v>
      </c>
      <c r="AM79" s="119">
        <f t="shared" si="144"/>
        <v>6161</v>
      </c>
      <c r="AN79" s="119">
        <v>96041</v>
      </c>
      <c r="AO79" s="122">
        <v>85065</v>
      </c>
      <c r="AP79" s="119">
        <f t="shared" si="145"/>
        <v>9693</v>
      </c>
      <c r="AQ79" s="123">
        <v>16030</v>
      </c>
      <c r="AR79" s="119">
        <v>9244</v>
      </c>
      <c r="AS79" s="120">
        <v>2735</v>
      </c>
      <c r="AT79" s="136">
        <v>689.12060731496194</v>
      </c>
      <c r="AU79" s="123">
        <v>2146</v>
      </c>
      <c r="AV79" s="119">
        <v>1863</v>
      </c>
      <c r="AW79" s="120">
        <v>442</v>
      </c>
      <c r="AX79" s="119">
        <v>9335</v>
      </c>
      <c r="AY79" s="119">
        <f t="shared" si="146"/>
        <v>814</v>
      </c>
      <c r="AZ79" s="119">
        <v>449</v>
      </c>
      <c r="BA79" s="119">
        <v>528</v>
      </c>
      <c r="BB79" s="124">
        <v>202</v>
      </c>
      <c r="BC79" s="120">
        <v>65</v>
      </c>
      <c r="BD79" s="119">
        <f t="shared" si="147"/>
        <v>3077</v>
      </c>
      <c r="BE79" s="119">
        <v>869</v>
      </c>
      <c r="BF79" s="120">
        <v>170</v>
      </c>
      <c r="BG79" s="120">
        <v>1240</v>
      </c>
      <c r="BH79" s="119">
        <v>671</v>
      </c>
      <c r="BI79" s="119">
        <v>2400</v>
      </c>
      <c r="BJ79" s="119">
        <v>716</v>
      </c>
      <c r="BK79" s="124">
        <f t="shared" si="148"/>
        <v>873</v>
      </c>
      <c r="BL79" s="125"/>
      <c r="BM79" s="22">
        <f t="shared" si="149"/>
        <v>0.50404063790019482</v>
      </c>
      <c r="BN79" s="39">
        <f t="shared" si="150"/>
        <v>0.34145833550254578</v>
      </c>
      <c r="BO79" s="126">
        <f t="shared" si="151"/>
        <v>0.45103653647921199</v>
      </c>
      <c r="BP79" s="39">
        <f t="shared" si="152"/>
        <v>0.71956579845656488</v>
      </c>
      <c r="BQ79" s="127">
        <f t="shared" si="153"/>
        <v>0.27763507728358344</v>
      </c>
      <c r="BR79" s="127">
        <f t="shared" si="154"/>
        <v>5.6809172409587119E-2</v>
      </c>
      <c r="BS79" s="39">
        <f t="shared" si="155"/>
        <v>5.8825413408396719E-2</v>
      </c>
      <c r="BT79" s="39">
        <f t="shared" si="156"/>
        <v>0.27265367128028317</v>
      </c>
      <c r="BU79" s="127">
        <f t="shared" si="157"/>
        <v>0.10092564633854291</v>
      </c>
      <c r="BV79" s="127">
        <f t="shared" si="158"/>
        <v>9.7198071656896534E-2</v>
      </c>
      <c r="BW79" s="125"/>
      <c r="BX79" s="22">
        <f t="shared" si="159"/>
        <v>0.49751484809484542</v>
      </c>
      <c r="BY79" s="39">
        <f t="shared" si="160"/>
        <v>0.34145833550254578</v>
      </c>
      <c r="BZ79" s="39">
        <f t="shared" si="161"/>
        <v>0.45103653647921199</v>
      </c>
      <c r="CA79" s="39">
        <f t="shared" si="162"/>
        <v>0.71956579845656488</v>
      </c>
      <c r="CB79" s="126">
        <f t="shared" si="163"/>
        <v>0.27763507728358344</v>
      </c>
      <c r="CC79" s="127">
        <f t="shared" si="164"/>
        <v>5.6809172409587119E-2</v>
      </c>
      <c r="CD79" s="127">
        <f t="shared" si="165"/>
        <v>5.8825413408396719E-2</v>
      </c>
      <c r="CE79" s="39">
        <f t="shared" si="166"/>
        <v>0.27265367128028317</v>
      </c>
      <c r="CF79" s="127">
        <f t="shared" si="167"/>
        <v>0.10092564633854291</v>
      </c>
      <c r="CG79" s="127">
        <f t="shared" si="168"/>
        <v>9.7198071656896534E-2</v>
      </c>
      <c r="CH79" s="101"/>
      <c r="CI79" s="35">
        <v>1953</v>
      </c>
      <c r="CJ79" s="22">
        <v>0.50883146337001872</v>
      </c>
      <c r="CK79" s="22">
        <v>0.49451473865037948</v>
      </c>
      <c r="CL79" s="101"/>
      <c r="CT79" s="101"/>
      <c r="CU79" s="35">
        <v>1953</v>
      </c>
      <c r="CV79" s="39">
        <v>0.35378297399794667</v>
      </c>
      <c r="CW79" s="39">
        <v>0.73050612384298619</v>
      </c>
      <c r="CX79" s="39">
        <v>0.27745357287116967</v>
      </c>
      <c r="CY79" s="101"/>
      <c r="DG79" s="101"/>
      <c r="DH79" s="35">
        <v>1945</v>
      </c>
      <c r="DI79" s="258">
        <v>3.65</v>
      </c>
      <c r="DJ79" s="257">
        <v>23.5</v>
      </c>
      <c r="DK79" s="259">
        <v>0.97</v>
      </c>
      <c r="DL79" s="260">
        <v>1.38</v>
      </c>
      <c r="DM79" s="101"/>
    </row>
    <row r="80" spans="1:117" ht="14.25" x14ac:dyDescent="0.2">
      <c r="A80" s="101"/>
      <c r="B80" s="102">
        <v>1950</v>
      </c>
      <c r="C80" s="103">
        <v>16</v>
      </c>
      <c r="D80" s="104">
        <v>2476</v>
      </c>
      <c r="E80" s="105">
        <v>12013</v>
      </c>
      <c r="F80" s="106">
        <f t="shared" si="118"/>
        <v>11934.806642508651</v>
      </c>
      <c r="G80" s="132">
        <f t="shared" si="169"/>
        <v>0.99349093835916513</v>
      </c>
      <c r="H80" s="106">
        <f t="shared" si="170"/>
        <v>78.193357491349161</v>
      </c>
      <c r="I80" s="109">
        <f t="shared" si="119"/>
        <v>6.8187941718999362E-2</v>
      </c>
      <c r="J80" s="109">
        <f t="shared" si="120"/>
        <v>0.19308644873525441</v>
      </c>
      <c r="K80" s="110">
        <f t="shared" si="121"/>
        <v>0.27736704637499793</v>
      </c>
      <c r="L80" s="109">
        <f t="shared" si="122"/>
        <v>0.35314721548633132</v>
      </c>
      <c r="M80" s="109">
        <f t="shared" si="123"/>
        <v>0.29167959572676094</v>
      </c>
      <c r="N80" s="109">
        <f t="shared" si="124"/>
        <v>0.40175424118458436</v>
      </c>
      <c r="O80" s="111">
        <f t="shared" si="125"/>
        <v>0.5127650581677905</v>
      </c>
      <c r="P80" s="112">
        <f t="shared" si="126"/>
        <v>0.49205144396811024</v>
      </c>
      <c r="Q80" s="109">
        <f t="shared" si="127"/>
        <v>0.46992683786192457</v>
      </c>
      <c r="R80" s="109">
        <f t="shared" si="128"/>
        <v>0.74542441516436164</v>
      </c>
      <c r="S80" s="113">
        <f t="shared" si="129"/>
        <v>0.66198133693291861</v>
      </c>
      <c r="T80" s="109">
        <f t="shared" si="130"/>
        <v>8.9588590879746466E-2</v>
      </c>
      <c r="U80" s="114">
        <f t="shared" si="131"/>
        <v>6.0831034685134101E-2</v>
      </c>
      <c r="V80" s="110">
        <f t="shared" si="132"/>
        <v>5.6101005857590633E-2</v>
      </c>
      <c r="W80" s="115">
        <f t="shared" si="133"/>
        <v>9.9007233310534931E-2</v>
      </c>
      <c r="X80" s="109">
        <f t="shared" si="134"/>
        <v>1.8751100416691119E-2</v>
      </c>
      <c r="Y80" s="135">
        <f t="shared" si="135"/>
        <v>0.12448962672801508</v>
      </c>
      <c r="Z80" s="117">
        <f t="shared" si="136"/>
        <v>6.621898899459056E-3</v>
      </c>
      <c r="AA80" s="109">
        <f t="shared" si="137"/>
        <v>0.34367017397977723</v>
      </c>
      <c r="AB80" s="109">
        <f t="shared" si="138"/>
        <v>0.30491812899818066</v>
      </c>
      <c r="AC80" s="109">
        <f t="shared" si="139"/>
        <v>0.10768098820700947</v>
      </c>
      <c r="AD80" s="116">
        <f t="shared" si="140"/>
        <v>0.35251481894477377</v>
      </c>
      <c r="AE80" s="117">
        <f t="shared" si="141"/>
        <v>0.26595380969784138</v>
      </c>
      <c r="AF80" s="118">
        <f t="shared" si="142"/>
        <v>0.10316275984994508</v>
      </c>
      <c r="AG80" s="119">
        <v>11269</v>
      </c>
      <c r="AH80" s="119">
        <f t="shared" si="143"/>
        <v>45347</v>
      </c>
      <c r="AI80" s="120">
        <v>34078</v>
      </c>
      <c r="AJ80" s="121"/>
      <c r="AK80" s="119">
        <v>22559</v>
      </c>
      <c r="AL80" s="119">
        <v>3714</v>
      </c>
      <c r="AM80" s="119">
        <f t="shared" si="144"/>
        <v>6580</v>
      </c>
      <c r="AN80" s="119">
        <v>96498</v>
      </c>
      <c r="AO80" s="122">
        <v>84823</v>
      </c>
      <c r="AP80" s="119">
        <f t="shared" si="145"/>
        <v>10391</v>
      </c>
      <c r="AQ80" s="123">
        <v>15979</v>
      </c>
      <c r="AR80" s="119">
        <v>9955</v>
      </c>
      <c r="AS80" s="120">
        <v>2751</v>
      </c>
      <c r="AT80" s="136">
        <v>662.81007761497347</v>
      </c>
      <c r="AU80" s="123">
        <v>2226</v>
      </c>
      <c r="AV80" s="119">
        <v>2073</v>
      </c>
      <c r="AW80" s="120">
        <v>433</v>
      </c>
      <c r="AX80" s="119">
        <v>9554</v>
      </c>
      <c r="AY80" s="119">
        <f t="shared" si="146"/>
        <v>740</v>
      </c>
      <c r="AZ80" s="119">
        <v>436</v>
      </c>
      <c r="BA80" s="119">
        <v>551</v>
      </c>
      <c r="BB80" s="124">
        <v>151</v>
      </c>
      <c r="BC80" s="120">
        <v>123</v>
      </c>
      <c r="BD80" s="119">
        <f t="shared" si="147"/>
        <v>3053</v>
      </c>
      <c r="BE80" s="119">
        <v>647</v>
      </c>
      <c r="BF80" s="120">
        <v>156</v>
      </c>
      <c r="BG80" s="120">
        <v>1249</v>
      </c>
      <c r="BH80" s="119">
        <v>488</v>
      </c>
      <c r="BI80" s="119">
        <v>2341</v>
      </c>
      <c r="BJ80" s="119">
        <v>793</v>
      </c>
      <c r="BK80" s="124">
        <f t="shared" si="148"/>
        <v>639</v>
      </c>
      <c r="BL80" s="125"/>
      <c r="BM80" s="22">
        <f t="shared" si="149"/>
        <v>0.5127650581677905</v>
      </c>
      <c r="BN80" s="39">
        <f t="shared" si="150"/>
        <v>0.35314721548633132</v>
      </c>
      <c r="BO80" s="126">
        <f t="shared" si="151"/>
        <v>0.46992683786192457</v>
      </c>
      <c r="BP80" s="39">
        <f t="shared" si="152"/>
        <v>0.74542441516436164</v>
      </c>
      <c r="BQ80" s="127">
        <f t="shared" si="153"/>
        <v>0.29167959572676094</v>
      </c>
      <c r="BR80" s="127">
        <f t="shared" si="154"/>
        <v>6.0831034685134101E-2</v>
      </c>
      <c r="BS80" s="39">
        <f t="shared" si="155"/>
        <v>5.6101005857590633E-2</v>
      </c>
      <c r="BT80" s="39">
        <f t="shared" si="156"/>
        <v>0.27736704637499793</v>
      </c>
      <c r="BU80" s="127">
        <f t="shared" si="157"/>
        <v>0.10768098820700947</v>
      </c>
      <c r="BV80" s="127">
        <f t="shared" si="158"/>
        <v>9.9007233310534931E-2</v>
      </c>
      <c r="BW80" s="125"/>
      <c r="BX80" s="22">
        <f t="shared" si="159"/>
        <v>0.49205144396811024</v>
      </c>
      <c r="BY80" s="39">
        <f t="shared" si="160"/>
        <v>0.35314721548633132</v>
      </c>
      <c r="BZ80" s="39">
        <f t="shared" si="161"/>
        <v>0.46992683786192457</v>
      </c>
      <c r="CA80" s="39">
        <f t="shared" si="162"/>
        <v>0.74542441516436164</v>
      </c>
      <c r="CB80" s="126">
        <f t="shared" si="163"/>
        <v>0.29167959572676094</v>
      </c>
      <c r="CC80" s="127">
        <f t="shared" si="164"/>
        <v>6.0831034685134101E-2</v>
      </c>
      <c r="CD80" s="127">
        <f t="shared" si="165"/>
        <v>5.6101005857590633E-2</v>
      </c>
      <c r="CE80" s="39">
        <f t="shared" si="166"/>
        <v>0.27736704637499793</v>
      </c>
      <c r="CF80" s="127">
        <f t="shared" si="167"/>
        <v>0.10768098820700947</v>
      </c>
      <c r="CG80" s="127">
        <f t="shared" si="168"/>
        <v>9.9007233310534931E-2</v>
      </c>
      <c r="CH80" s="101"/>
      <c r="CI80" s="35">
        <v>1954</v>
      </c>
      <c r="CJ80" s="22">
        <v>0.50396333704975282</v>
      </c>
      <c r="CK80" s="22">
        <v>0.49756325541273611</v>
      </c>
      <c r="CL80" s="101"/>
      <c r="CT80" s="101"/>
      <c r="CU80" s="35">
        <v>1954</v>
      </c>
      <c r="CV80" s="39">
        <v>0.34264790500601561</v>
      </c>
      <c r="CW80" s="39">
        <v>0.72331954841459645</v>
      </c>
      <c r="CX80" s="39">
        <v>0.27516223701070558</v>
      </c>
      <c r="CY80" s="101"/>
      <c r="DG80" s="101"/>
      <c r="DH80" s="35">
        <v>1944</v>
      </c>
      <c r="DI80" s="258">
        <v>3.56</v>
      </c>
      <c r="DJ80" s="257">
        <v>23.6</v>
      </c>
      <c r="DK80" s="259">
        <v>0.97</v>
      </c>
      <c r="DL80" s="260">
        <v>1.35</v>
      </c>
      <c r="DM80" s="101"/>
    </row>
    <row r="81" spans="1:117" ht="14.25" x14ac:dyDescent="0.2">
      <c r="A81" s="101"/>
      <c r="B81" s="102">
        <v>1949</v>
      </c>
      <c r="C81" s="103">
        <v>16</v>
      </c>
      <c r="D81" s="104">
        <v>2480</v>
      </c>
      <c r="E81" s="105">
        <v>11426</v>
      </c>
      <c r="F81" s="106">
        <f t="shared" si="118"/>
        <v>11218.160225001899</v>
      </c>
      <c r="G81" s="132">
        <f t="shared" si="169"/>
        <v>0.98180992692122337</v>
      </c>
      <c r="H81" s="106">
        <f t="shared" si="170"/>
        <v>207.83977499810135</v>
      </c>
      <c r="I81" s="109">
        <f t="shared" si="119"/>
        <v>6.3042936115383016E-2</v>
      </c>
      <c r="J81" s="109">
        <f t="shared" si="120"/>
        <v>0.1872299716084434</v>
      </c>
      <c r="K81" s="110">
        <f t="shared" si="121"/>
        <v>0.27453836883890126</v>
      </c>
      <c r="L81" s="109">
        <f t="shared" si="122"/>
        <v>0.33671391163390002</v>
      </c>
      <c r="M81" s="109">
        <f t="shared" si="123"/>
        <v>0.27368278599783474</v>
      </c>
      <c r="N81" s="109">
        <f t="shared" si="124"/>
        <v>0.38402465039108796</v>
      </c>
      <c r="O81" s="111">
        <f t="shared" si="125"/>
        <v>0.50291978125318548</v>
      </c>
      <c r="P81" s="112">
        <f t="shared" si="126"/>
        <v>0.49821675064457621</v>
      </c>
      <c r="Q81" s="109">
        <f t="shared" si="127"/>
        <v>0.44729623010100172</v>
      </c>
      <c r="R81" s="109">
        <f t="shared" si="128"/>
        <v>0.72472688693078036</v>
      </c>
      <c r="S81" s="113">
        <f t="shared" si="129"/>
        <v>0.68411307246019015</v>
      </c>
      <c r="T81" s="109">
        <f t="shared" si="130"/>
        <v>9.1192445377113934E-2</v>
      </c>
      <c r="U81" s="114">
        <f t="shared" si="131"/>
        <v>5.2586100481422045E-2</v>
      </c>
      <c r="V81" s="110">
        <f t="shared" si="132"/>
        <v>6.8592523413797457E-2</v>
      </c>
      <c r="W81" s="115">
        <f t="shared" si="133"/>
        <v>9.3010931460160443E-2</v>
      </c>
      <c r="X81" s="109">
        <f t="shared" si="134"/>
        <v>2.3207011480064189E-2</v>
      </c>
      <c r="Y81" s="135">
        <f t="shared" si="135"/>
        <v>0.11872895797830334</v>
      </c>
      <c r="Z81" s="117">
        <f t="shared" si="136"/>
        <v>7.8141236127852367E-3</v>
      </c>
      <c r="AA81" s="109">
        <f t="shared" si="137"/>
        <v>0.34070223653969234</v>
      </c>
      <c r="AB81" s="109">
        <f t="shared" si="138"/>
        <v>0.32100975188248365</v>
      </c>
      <c r="AC81" s="109">
        <f t="shared" si="139"/>
        <v>0.10808844922897876</v>
      </c>
      <c r="AD81" s="116">
        <f t="shared" si="140"/>
        <v>0.3526107887915072</v>
      </c>
      <c r="AE81" s="117">
        <f t="shared" si="141"/>
        <v>0.26271628347949749</v>
      </c>
      <c r="AF81" s="118">
        <f t="shared" si="142"/>
        <v>0.10419177854441165</v>
      </c>
      <c r="AG81" s="119">
        <v>10642</v>
      </c>
      <c r="AH81" s="119">
        <f t="shared" si="143"/>
        <v>43046</v>
      </c>
      <c r="AI81" s="120">
        <v>32404</v>
      </c>
      <c r="AJ81" s="121"/>
      <c r="AK81" s="119">
        <v>22168</v>
      </c>
      <c r="AL81" s="119">
        <v>3602</v>
      </c>
      <c r="AM81" s="119">
        <f t="shared" si="144"/>
        <v>6067</v>
      </c>
      <c r="AN81" s="119">
        <v>96236</v>
      </c>
      <c r="AO81" s="122">
        <v>84380</v>
      </c>
      <c r="AP81" s="119">
        <f t="shared" si="145"/>
        <v>10402</v>
      </c>
      <c r="AQ81" s="123">
        <v>16101</v>
      </c>
      <c r="AR81" s="119">
        <v>10027</v>
      </c>
      <c r="AS81" s="120">
        <v>2700</v>
      </c>
      <c r="AT81" s="136">
        <v>814.67212870069272</v>
      </c>
      <c r="AU81" s="123">
        <v>2132</v>
      </c>
      <c r="AV81" s="119">
        <v>1704</v>
      </c>
      <c r="AW81" s="120">
        <v>449</v>
      </c>
      <c r="AX81" s="119">
        <v>8951</v>
      </c>
      <c r="AY81" s="119">
        <f t="shared" si="146"/>
        <v>780</v>
      </c>
      <c r="AZ81" s="119">
        <v>375</v>
      </c>
      <c r="BA81" s="119">
        <v>510</v>
      </c>
      <c r="BB81" s="124">
        <v>170</v>
      </c>
      <c r="BC81" s="120">
        <v>56</v>
      </c>
      <c r="BD81" s="119">
        <f t="shared" si="147"/>
        <v>2955</v>
      </c>
      <c r="BE81" s="119">
        <v>736</v>
      </c>
      <c r="BF81" s="120">
        <v>161</v>
      </c>
      <c r="BG81" s="120">
        <v>1408</v>
      </c>
      <c r="BH81" s="119">
        <v>582</v>
      </c>
      <c r="BI81" s="119">
        <v>2289</v>
      </c>
      <c r="BJ81" s="119">
        <v>761</v>
      </c>
      <c r="BK81" s="124">
        <f t="shared" si="148"/>
        <v>752</v>
      </c>
      <c r="BL81" s="125"/>
      <c r="BM81" s="22">
        <f t="shared" si="149"/>
        <v>0.50291978125318548</v>
      </c>
      <c r="BN81" s="39">
        <f t="shared" si="150"/>
        <v>0.33671391163390002</v>
      </c>
      <c r="BO81" s="126">
        <f t="shared" si="151"/>
        <v>0.44729623010100172</v>
      </c>
      <c r="BP81" s="39">
        <f t="shared" si="152"/>
        <v>0.72472688693078036</v>
      </c>
      <c r="BQ81" s="127">
        <f t="shared" si="153"/>
        <v>0.27368278599783474</v>
      </c>
      <c r="BR81" s="127">
        <f t="shared" si="154"/>
        <v>5.2586100481422045E-2</v>
      </c>
      <c r="BS81" s="39">
        <f t="shared" si="155"/>
        <v>6.8592523413797457E-2</v>
      </c>
      <c r="BT81" s="39">
        <f t="shared" si="156"/>
        <v>0.27453836883890126</v>
      </c>
      <c r="BU81" s="127">
        <f t="shared" si="157"/>
        <v>0.10808844922897876</v>
      </c>
      <c r="BV81" s="127">
        <f t="shared" si="158"/>
        <v>9.3010931460160443E-2</v>
      </c>
      <c r="BW81" s="125"/>
      <c r="BX81" s="22">
        <f t="shared" si="159"/>
        <v>0.49821675064457621</v>
      </c>
      <c r="BY81" s="39">
        <f t="shared" si="160"/>
        <v>0.33671391163390002</v>
      </c>
      <c r="BZ81" s="39">
        <f t="shared" si="161"/>
        <v>0.44729623010100172</v>
      </c>
      <c r="CA81" s="39">
        <f t="shared" si="162"/>
        <v>0.72472688693078036</v>
      </c>
      <c r="CB81" s="126">
        <f t="shared" si="163"/>
        <v>0.27368278599783474</v>
      </c>
      <c r="CC81" s="127">
        <f t="shared" si="164"/>
        <v>5.2586100481422045E-2</v>
      </c>
      <c r="CD81" s="127">
        <f t="shared" si="165"/>
        <v>6.8592523413797457E-2</v>
      </c>
      <c r="CE81" s="39">
        <f t="shared" si="166"/>
        <v>0.27453836883890126</v>
      </c>
      <c r="CF81" s="127">
        <f t="shared" si="167"/>
        <v>0.10808844922897876</v>
      </c>
      <c r="CG81" s="127">
        <f t="shared" si="168"/>
        <v>9.3010931460160443E-2</v>
      </c>
      <c r="CH81" s="101"/>
      <c r="CI81" s="35">
        <v>1955</v>
      </c>
      <c r="CJ81" s="22">
        <v>0.50637007769148157</v>
      </c>
      <c r="CK81" s="22">
        <v>0.49605610693172575</v>
      </c>
      <c r="CL81" s="101"/>
      <c r="CT81" s="101"/>
      <c r="CU81" s="35">
        <v>1955</v>
      </c>
      <c r="CV81" s="39">
        <v>0.34646986418103587</v>
      </c>
      <c r="CW81" s="39">
        <v>0.726044171938239</v>
      </c>
      <c r="CX81" s="39">
        <v>0.27204602862756105</v>
      </c>
      <c r="CY81" s="101"/>
      <c r="DG81" s="101"/>
      <c r="DH81" s="35">
        <v>1943</v>
      </c>
      <c r="DI81" s="258">
        <v>3.51</v>
      </c>
      <c r="DJ81" s="257">
        <v>23.4</v>
      </c>
      <c r="DK81" s="259">
        <v>0.97</v>
      </c>
      <c r="DL81" s="260">
        <v>1.35</v>
      </c>
      <c r="DM81" s="101"/>
    </row>
    <row r="82" spans="1:117" ht="14.25" x14ac:dyDescent="0.2">
      <c r="A82" s="101"/>
      <c r="B82" s="102">
        <v>1948</v>
      </c>
      <c r="C82" s="103">
        <v>28</v>
      </c>
      <c r="D82" s="104">
        <v>2884</v>
      </c>
      <c r="E82" s="105">
        <v>13326</v>
      </c>
      <c r="F82" s="106">
        <f t="shared" si="118"/>
        <v>13484.299061581511</v>
      </c>
      <c r="G82" s="132">
        <f t="shared" si="169"/>
        <v>1.0118789630482898</v>
      </c>
      <c r="H82" s="106">
        <f t="shared" ref="H82:H85" si="171">F82-E82</f>
        <v>158.29906158151061</v>
      </c>
      <c r="I82" s="109">
        <f t="shared" si="119"/>
        <v>6.2598892405063292E-2</v>
      </c>
      <c r="J82" s="109">
        <f t="shared" si="120"/>
        <v>0.18729825693996127</v>
      </c>
      <c r="K82" s="110">
        <f t="shared" si="121"/>
        <v>0.27353451824992436</v>
      </c>
      <c r="L82" s="109">
        <f t="shared" si="122"/>
        <v>0.33422036823935558</v>
      </c>
      <c r="M82" s="109">
        <f t="shared" si="123"/>
        <v>0.26955983121056093</v>
      </c>
      <c r="N82" s="109">
        <f t="shared" si="124"/>
        <v>0.37899501483316511</v>
      </c>
      <c r="O82" s="111">
        <f t="shared" si="125"/>
        <v>0.50076956415346874</v>
      </c>
      <c r="P82" s="112">
        <f t="shared" si="126"/>
        <v>0.49956325902171195</v>
      </c>
      <c r="Q82" s="109">
        <f t="shared" si="127"/>
        <v>0.44442246835443039</v>
      </c>
      <c r="R82" s="109">
        <f t="shared" si="128"/>
        <v>0.71618539215839383</v>
      </c>
      <c r="S82" s="113">
        <f t="shared" si="129"/>
        <v>0.69482999784807398</v>
      </c>
      <c r="T82" s="109">
        <f t="shared" si="130"/>
        <v>0.10374973100925328</v>
      </c>
      <c r="U82" s="114">
        <f t="shared" si="131"/>
        <v>4.5055950075317409E-2</v>
      </c>
      <c r="V82" s="110">
        <f t="shared" si="132"/>
        <v>6.957739953648806E-2</v>
      </c>
      <c r="W82" s="115">
        <f t="shared" si="133"/>
        <v>8.1055811277330261E-2</v>
      </c>
      <c r="X82" s="109">
        <f t="shared" si="134"/>
        <v>1.9770819883795997E-2</v>
      </c>
      <c r="Y82" s="135">
        <f t="shared" si="135"/>
        <v>0.11980365362485616</v>
      </c>
      <c r="Z82" s="117">
        <f t="shared" si="136"/>
        <v>6.6078107019562713E-3</v>
      </c>
      <c r="AA82" s="109">
        <f t="shared" si="137"/>
        <v>0.33719037732522872</v>
      </c>
      <c r="AB82" s="109">
        <f t="shared" si="138"/>
        <v>0.30646115773617388</v>
      </c>
      <c r="AC82" s="109">
        <f t="shared" si="139"/>
        <v>0.10242556098964327</v>
      </c>
      <c r="AD82" s="116">
        <f t="shared" si="140"/>
        <v>0.35845706907682373</v>
      </c>
      <c r="AE82" s="117">
        <f t="shared" si="141"/>
        <v>0.26333710534095889</v>
      </c>
      <c r="AF82" s="118">
        <f t="shared" si="142"/>
        <v>9.8370972382048325E-2</v>
      </c>
      <c r="AG82" s="119">
        <v>12258</v>
      </c>
      <c r="AH82" s="119">
        <f t="shared" si="143"/>
        <v>49434</v>
      </c>
      <c r="AI82" s="120">
        <v>37176</v>
      </c>
      <c r="AJ82" s="121"/>
      <c r="AK82" s="119">
        <v>25831</v>
      </c>
      <c r="AL82" s="119">
        <v>4256</v>
      </c>
      <c r="AM82" s="119">
        <f t="shared" si="144"/>
        <v>6963</v>
      </c>
      <c r="AN82" s="119">
        <v>111232</v>
      </c>
      <c r="AO82" s="122">
        <v>98091</v>
      </c>
      <c r="AP82" s="119">
        <f t="shared" si="145"/>
        <v>11393</v>
      </c>
      <c r="AQ82" s="123">
        <v>18868</v>
      </c>
      <c r="AR82" s="119">
        <v>10942</v>
      </c>
      <c r="AS82" s="137">
        <v>2747</v>
      </c>
      <c r="AT82" s="136">
        <v>910.60940516848007</v>
      </c>
      <c r="AU82" s="123">
        <v>2064.8632142079318</v>
      </c>
      <c r="AV82" s="119">
        <v>1675</v>
      </c>
      <c r="AW82" s="120">
        <v>493</v>
      </c>
      <c r="AX82" s="119">
        <v>9016</v>
      </c>
      <c r="AY82" s="119">
        <f t="shared" si="146"/>
        <v>869</v>
      </c>
      <c r="AZ82" s="119">
        <v>451</v>
      </c>
      <c r="BA82" s="119">
        <v>681</v>
      </c>
      <c r="BB82" s="124">
        <v>145</v>
      </c>
      <c r="BC82" s="120">
        <v>49</v>
      </c>
      <c r="BD82" s="119">
        <f t="shared" si="147"/>
        <v>3857</v>
      </c>
      <c r="BE82" s="119">
        <v>1088</v>
      </c>
      <c r="BF82" s="120">
        <v>231</v>
      </c>
      <c r="BG82" s="120">
        <v>1676</v>
      </c>
      <c r="BH82" s="119">
        <v>590</v>
      </c>
      <c r="BI82" s="119">
        <v>3084</v>
      </c>
      <c r="BJ82" s="119">
        <v>1032</v>
      </c>
      <c r="BK82" s="124">
        <f t="shared" si="148"/>
        <v>735</v>
      </c>
      <c r="BL82" s="125"/>
      <c r="BM82" s="22">
        <f t="shared" si="149"/>
        <v>0.50076956415346874</v>
      </c>
      <c r="BN82" s="39">
        <f t="shared" si="150"/>
        <v>0.33422036823935558</v>
      </c>
      <c r="BO82" s="126">
        <f t="shared" si="151"/>
        <v>0.44442246835443039</v>
      </c>
      <c r="BP82" s="39">
        <f t="shared" si="152"/>
        <v>0.71618539215839383</v>
      </c>
      <c r="BQ82" s="127">
        <f t="shared" si="153"/>
        <v>0.26955983121056093</v>
      </c>
      <c r="BR82" s="127">
        <f t="shared" si="154"/>
        <v>4.5055950075317409E-2</v>
      </c>
      <c r="BS82" s="39">
        <f t="shared" si="155"/>
        <v>6.957739953648806E-2</v>
      </c>
      <c r="BT82" s="39">
        <f t="shared" si="156"/>
        <v>0.27353451824992436</v>
      </c>
      <c r="BU82" s="127">
        <f t="shared" si="157"/>
        <v>0.10242556098964327</v>
      </c>
      <c r="BV82" s="127">
        <f t="shared" si="158"/>
        <v>8.1055811277330261E-2</v>
      </c>
      <c r="BW82" s="125"/>
      <c r="BX82" s="22">
        <f t="shared" si="159"/>
        <v>0.49956325902171195</v>
      </c>
      <c r="BY82" s="39">
        <f t="shared" si="160"/>
        <v>0.33422036823935558</v>
      </c>
      <c r="BZ82" s="39">
        <f t="shared" si="161"/>
        <v>0.44442246835443039</v>
      </c>
      <c r="CA82" s="39">
        <f t="shared" si="162"/>
        <v>0.71618539215839383</v>
      </c>
      <c r="CB82" s="126">
        <f t="shared" si="163"/>
        <v>0.26955983121056093</v>
      </c>
      <c r="CC82" s="127">
        <f t="shared" si="164"/>
        <v>4.5055950075317409E-2</v>
      </c>
      <c r="CD82" s="127">
        <f t="shared" si="165"/>
        <v>6.957739953648806E-2</v>
      </c>
      <c r="CE82" s="39">
        <f t="shared" si="166"/>
        <v>0.27353451824992436</v>
      </c>
      <c r="CF82" s="127">
        <f t="shared" si="167"/>
        <v>0.10242556098964327</v>
      </c>
      <c r="CG82" s="127">
        <f t="shared" si="168"/>
        <v>8.1055811277330261E-2</v>
      </c>
      <c r="CH82" s="101"/>
      <c r="CI82" s="35">
        <v>1956</v>
      </c>
      <c r="CJ82" s="22">
        <v>0.50786400474976801</v>
      </c>
      <c r="CK82" s="22">
        <v>0.49512058032881812</v>
      </c>
      <c r="CL82" s="101"/>
      <c r="CT82" s="101"/>
      <c r="CU82" s="35">
        <v>1956</v>
      </c>
      <c r="CV82" s="39">
        <v>0.3497958369634816</v>
      </c>
      <c r="CW82" s="39">
        <v>0.7286539148239678</v>
      </c>
      <c r="CX82" s="39">
        <v>0.27381508040904656</v>
      </c>
      <c r="CY82" s="101"/>
      <c r="DG82" s="101"/>
      <c r="DH82" s="35">
        <v>1942</v>
      </c>
      <c r="DI82" s="258">
        <v>3.54</v>
      </c>
      <c r="DJ82" s="257">
        <v>23.4</v>
      </c>
      <c r="DK82" s="259">
        <v>0.97</v>
      </c>
      <c r="DL82" s="260">
        <v>1.34</v>
      </c>
      <c r="DM82" s="101"/>
    </row>
    <row r="83" spans="1:117" ht="14.25" x14ac:dyDescent="0.2">
      <c r="A83" s="101"/>
      <c r="B83" s="102">
        <v>1947</v>
      </c>
      <c r="C83" s="103">
        <v>28</v>
      </c>
      <c r="D83" s="104">
        <v>2942</v>
      </c>
      <c r="E83" s="105">
        <v>13173</v>
      </c>
      <c r="F83" s="106">
        <f t="shared" si="118"/>
        <v>13340.78385828602</v>
      </c>
      <c r="G83" s="132">
        <f t="shared" si="169"/>
        <v>1.0127369512097488</v>
      </c>
      <c r="H83" s="106">
        <f t="shared" si="171"/>
        <v>167.7838582860204</v>
      </c>
      <c r="I83" s="109">
        <f t="shared" si="119"/>
        <v>6.1363575859223168E-2</v>
      </c>
      <c r="J83" s="109">
        <f t="shared" si="120"/>
        <v>0.1845771941063421</v>
      </c>
      <c r="K83" s="110">
        <f t="shared" si="121"/>
        <v>0.2718137806670945</v>
      </c>
      <c r="L83" s="109">
        <f t="shared" si="122"/>
        <v>0.33245480925378695</v>
      </c>
      <c r="M83" s="109">
        <f t="shared" si="123"/>
        <v>0.26471939361457775</v>
      </c>
      <c r="N83" s="109">
        <f t="shared" si="124"/>
        <v>0.37563166760247052</v>
      </c>
      <c r="O83" s="111">
        <f t="shared" si="125"/>
        <v>0.49836495309815504</v>
      </c>
      <c r="P83" s="112">
        <f t="shared" si="126"/>
        <v>0.50106907391368705</v>
      </c>
      <c r="Q83" s="109">
        <f t="shared" si="127"/>
        <v>0.43992758831829193</v>
      </c>
      <c r="R83" s="109">
        <f t="shared" si="128"/>
        <v>0.70900943853748677</v>
      </c>
      <c r="S83" s="113">
        <f t="shared" si="129"/>
        <v>0.69725603245782619</v>
      </c>
      <c r="T83" s="109">
        <f t="shared" si="130"/>
        <v>9.9642323297031821E-2</v>
      </c>
      <c r="U83" s="114">
        <f t="shared" si="131"/>
        <v>4.5777279521674138E-2</v>
      </c>
      <c r="V83" s="110">
        <f t="shared" si="132"/>
        <v>7.1591199102018416E-2</v>
      </c>
      <c r="W83" s="115">
        <f t="shared" si="133"/>
        <v>8.1259040367737762E-2</v>
      </c>
      <c r="X83" s="109">
        <f t="shared" si="134"/>
        <v>2.0713218022635062E-2</v>
      </c>
      <c r="Y83" s="135">
        <f t="shared" si="135"/>
        <v>0.11689694646327503</v>
      </c>
      <c r="Z83" s="117">
        <f t="shared" si="136"/>
        <v>6.8862089467472427E-3</v>
      </c>
      <c r="AA83" s="109">
        <f t="shared" si="137"/>
        <v>0.33337777093501619</v>
      </c>
      <c r="AB83" s="109">
        <f t="shared" si="138"/>
        <v>0.2978058936579116</v>
      </c>
      <c r="AC83" s="109">
        <f t="shared" si="139"/>
        <v>9.9007001570694572E-2</v>
      </c>
      <c r="AD83" s="116">
        <f t="shared" si="140"/>
        <v>0.3516175528507367</v>
      </c>
      <c r="AE83" s="117">
        <f t="shared" si="141"/>
        <v>0.26191144621801554</v>
      </c>
      <c r="AF83" s="118">
        <f t="shared" si="142"/>
        <v>9.5075828164239637E-2</v>
      </c>
      <c r="AG83" s="119">
        <v>12111</v>
      </c>
      <c r="AH83" s="119">
        <f t="shared" si="143"/>
        <v>49575</v>
      </c>
      <c r="AI83" s="120">
        <v>37464</v>
      </c>
      <c r="AJ83" s="121"/>
      <c r="AK83" s="119">
        <v>26122</v>
      </c>
      <c r="AL83" s="119">
        <v>4203</v>
      </c>
      <c r="AM83" s="119">
        <f t="shared" si="144"/>
        <v>6915</v>
      </c>
      <c r="AN83" s="119">
        <v>112689</v>
      </c>
      <c r="AO83" s="122">
        <v>99736</v>
      </c>
      <c r="AP83" s="119">
        <f t="shared" si="145"/>
        <v>11157</v>
      </c>
      <c r="AQ83" s="123">
        <v>19207</v>
      </c>
      <c r="AR83" s="119">
        <v>10714</v>
      </c>
      <c r="AS83" s="137">
        <v>2779</v>
      </c>
      <c r="AT83" s="136">
        <v>929.09268315801762</v>
      </c>
      <c r="AU83" s="123">
        <v>2143.3267631840267</v>
      </c>
      <c r="AV83" s="119">
        <v>1715</v>
      </c>
      <c r="AW83" s="120">
        <v>460</v>
      </c>
      <c r="AX83" s="119">
        <v>9157</v>
      </c>
      <c r="AY83" s="119">
        <f t="shared" si="146"/>
        <v>836</v>
      </c>
      <c r="AZ83" s="119">
        <v>443</v>
      </c>
      <c r="BA83" s="119">
        <v>913</v>
      </c>
      <c r="BB83" s="124">
        <v>154</v>
      </c>
      <c r="BC83" s="120">
        <v>52</v>
      </c>
      <c r="BD83" s="119">
        <f t="shared" si="147"/>
        <v>3733</v>
      </c>
      <c r="BE83" s="119">
        <v>1096</v>
      </c>
      <c r="BF83" s="120">
        <v>222</v>
      </c>
      <c r="BG83" s="120">
        <v>1753</v>
      </c>
      <c r="BH83" s="119">
        <v>622</v>
      </c>
      <c r="BI83" s="119">
        <v>2999</v>
      </c>
      <c r="BJ83" s="119">
        <v>997</v>
      </c>
      <c r="BK83" s="124">
        <f t="shared" si="148"/>
        <v>776</v>
      </c>
      <c r="BL83" s="125"/>
      <c r="BM83" s="22">
        <f t="shared" si="149"/>
        <v>0.49836495309815504</v>
      </c>
      <c r="BN83" s="39">
        <f t="shared" si="150"/>
        <v>0.33245480925378695</v>
      </c>
      <c r="BO83" s="126">
        <f t="shared" si="151"/>
        <v>0.43992758831829193</v>
      </c>
      <c r="BP83" s="39">
        <f t="shared" si="152"/>
        <v>0.70900943853748677</v>
      </c>
      <c r="BQ83" s="127">
        <f t="shared" si="153"/>
        <v>0.26471939361457775</v>
      </c>
      <c r="BR83" s="127">
        <f t="shared" si="154"/>
        <v>4.5777279521674138E-2</v>
      </c>
      <c r="BS83" s="39">
        <f t="shared" si="155"/>
        <v>7.1591199102018416E-2</v>
      </c>
      <c r="BT83" s="39">
        <f t="shared" si="156"/>
        <v>0.2718137806670945</v>
      </c>
      <c r="BU83" s="127">
        <f t="shared" si="157"/>
        <v>9.9007001570694572E-2</v>
      </c>
      <c r="BV83" s="127">
        <f t="shared" si="158"/>
        <v>8.1259040367737762E-2</v>
      </c>
      <c r="BW83" s="125"/>
      <c r="BX83" s="22">
        <f t="shared" si="159"/>
        <v>0.50106907391368705</v>
      </c>
      <c r="BY83" s="39">
        <f t="shared" si="160"/>
        <v>0.33245480925378695</v>
      </c>
      <c r="BZ83" s="39">
        <f t="shared" si="161"/>
        <v>0.43992758831829193</v>
      </c>
      <c r="CA83" s="39">
        <f t="shared" si="162"/>
        <v>0.70900943853748677</v>
      </c>
      <c r="CB83" s="126">
        <f t="shared" si="163"/>
        <v>0.26471939361457775</v>
      </c>
      <c r="CC83" s="127">
        <f t="shared" si="164"/>
        <v>4.5777279521674138E-2</v>
      </c>
      <c r="CD83" s="127">
        <f t="shared" si="165"/>
        <v>7.1591199102018416E-2</v>
      </c>
      <c r="CE83" s="39">
        <f t="shared" si="166"/>
        <v>0.2718137806670945</v>
      </c>
      <c r="CF83" s="127">
        <f t="shared" si="167"/>
        <v>9.9007001570694572E-2</v>
      </c>
      <c r="CG83" s="127">
        <f t="shared" si="168"/>
        <v>8.1259040367737762E-2</v>
      </c>
      <c r="CH83" s="101"/>
      <c r="CI83" s="35">
        <v>1957</v>
      </c>
      <c r="CJ83" s="22">
        <v>0.50438378455612631</v>
      </c>
      <c r="CK83" s="22">
        <v>0.49729996288773848</v>
      </c>
      <c r="CL83" s="101"/>
      <c r="CT83" s="101"/>
      <c r="CU83" s="35">
        <v>1957</v>
      </c>
      <c r="CV83" s="39">
        <v>0.34804342814026118</v>
      </c>
      <c r="CW83" s="39">
        <v>0.71514168457321869</v>
      </c>
      <c r="CX83" s="39">
        <v>0.27523025671173817</v>
      </c>
      <c r="CY83" s="101"/>
      <c r="DG83" s="101"/>
      <c r="DH83" s="35">
        <v>1941</v>
      </c>
      <c r="DI83" s="258">
        <v>3.9</v>
      </c>
      <c r="DJ83" s="257">
        <v>23.3</v>
      </c>
      <c r="DK83" s="259">
        <v>0.97</v>
      </c>
      <c r="DL83" s="260">
        <v>1.4</v>
      </c>
      <c r="DM83" s="101"/>
    </row>
    <row r="84" spans="1:117" ht="14.25" x14ac:dyDescent="0.2">
      <c r="A84" s="101"/>
      <c r="B84" s="102">
        <v>1946</v>
      </c>
      <c r="C84" s="103">
        <v>28</v>
      </c>
      <c r="D84" s="104">
        <v>2919</v>
      </c>
      <c r="E84" s="105">
        <v>12168</v>
      </c>
      <c r="F84" s="106">
        <f t="shared" si="118"/>
        <v>12176.942249814592</v>
      </c>
      <c r="G84" s="132">
        <f t="shared" si="169"/>
        <v>1.00073489889995</v>
      </c>
      <c r="H84" s="106">
        <f t="shared" si="171"/>
        <v>8.9422498145922873</v>
      </c>
      <c r="I84" s="109">
        <f t="shared" si="119"/>
        <v>5.6951919626838897E-2</v>
      </c>
      <c r="J84" s="109">
        <f t="shared" si="120"/>
        <v>0.17922371206774876</v>
      </c>
      <c r="K84" s="110">
        <f t="shared" si="121"/>
        <v>0.27105957944799131</v>
      </c>
      <c r="L84" s="109">
        <f t="shared" si="122"/>
        <v>0.31777000358808755</v>
      </c>
      <c r="M84" s="109">
        <f t="shared" si="123"/>
        <v>0.24962648423370293</v>
      </c>
      <c r="N84" s="109">
        <f t="shared" si="124"/>
        <v>0.35762598933936357</v>
      </c>
      <c r="O84" s="111">
        <f t="shared" si="125"/>
        <v>0.48830487801091266</v>
      </c>
      <c r="P84" s="112">
        <f t="shared" si="126"/>
        <v>0.50736889144437691</v>
      </c>
      <c r="Q84" s="109">
        <f t="shared" si="127"/>
        <v>0.41838894869034804</v>
      </c>
      <c r="R84" s="109">
        <f t="shared" si="128"/>
        <v>0.68303654978854611</v>
      </c>
      <c r="S84" s="113">
        <f t="shared" si="129"/>
        <v>0.71796753705010585</v>
      </c>
      <c r="T84" s="109">
        <f t="shared" si="130"/>
        <v>9.0275229357798165E-2</v>
      </c>
      <c r="U84" s="114">
        <f t="shared" si="131"/>
        <v>3.7995765702187718E-2</v>
      </c>
      <c r="V84" s="110">
        <f t="shared" si="132"/>
        <v>7.6981555909953481E-2</v>
      </c>
      <c r="W84" s="115">
        <f t="shared" si="133"/>
        <v>8.6993182633656255E-2</v>
      </c>
      <c r="X84" s="109">
        <f t="shared" si="134"/>
        <v>2.467184191954834E-2</v>
      </c>
      <c r="Y84" s="135">
        <f t="shared" si="135"/>
        <v>0.10914962325080732</v>
      </c>
      <c r="Z84" s="117">
        <f t="shared" si="136"/>
        <v>7.8399712952996053E-3</v>
      </c>
      <c r="AA84" s="109">
        <f t="shared" si="137"/>
        <v>0.32541056044918254</v>
      </c>
      <c r="AB84" s="109">
        <f t="shared" si="138"/>
        <v>0.29617501764290755</v>
      </c>
      <c r="AC84" s="109">
        <f t="shared" si="139"/>
        <v>9.4115536419088625E-2</v>
      </c>
      <c r="AD84" s="116">
        <f t="shared" si="140"/>
        <v>0.34348623853211008</v>
      </c>
      <c r="AE84" s="117">
        <f t="shared" si="141"/>
        <v>0.25676385075109032</v>
      </c>
      <c r="AF84" s="118">
        <f t="shared" si="142"/>
        <v>9.0984930032292785E-2</v>
      </c>
      <c r="AG84" s="119">
        <v>11217</v>
      </c>
      <c r="AH84" s="119">
        <f t="shared" si="143"/>
        <v>46642</v>
      </c>
      <c r="AI84" s="120">
        <v>35425</v>
      </c>
      <c r="AJ84" s="121"/>
      <c r="AK84" s="119">
        <v>25434</v>
      </c>
      <c r="AL84" s="119">
        <v>4053</v>
      </c>
      <c r="AM84" s="119">
        <f t="shared" si="144"/>
        <v>6349</v>
      </c>
      <c r="AN84" s="119">
        <v>111480</v>
      </c>
      <c r="AO84" s="122">
        <v>99056</v>
      </c>
      <c r="AP84" s="119">
        <f t="shared" si="145"/>
        <v>10492</v>
      </c>
      <c r="AQ84" s="123">
        <v>19085</v>
      </c>
      <c r="AR84" s="119">
        <v>10143</v>
      </c>
      <c r="AS84" s="137">
        <v>2405</v>
      </c>
      <c r="AT84" s="136">
        <v>854.07161811010212</v>
      </c>
      <c r="AU84" s="123">
        <v>1664.3469010046836</v>
      </c>
      <c r="AV84" s="119">
        <v>1346</v>
      </c>
      <c r="AW84" s="120">
        <v>390</v>
      </c>
      <c r="AX84" s="119">
        <v>9698</v>
      </c>
      <c r="AY84" s="119">
        <f t="shared" si="146"/>
        <v>765</v>
      </c>
      <c r="AZ84" s="119">
        <v>349</v>
      </c>
      <c r="BA84" s="119">
        <v>763</v>
      </c>
      <c r="BB84" s="124">
        <v>165</v>
      </c>
      <c r="BC84" s="120">
        <v>36</v>
      </c>
      <c r="BD84" s="119">
        <f t="shared" si="147"/>
        <v>3198</v>
      </c>
      <c r="BE84" s="119">
        <v>887</v>
      </c>
      <c r="BF84" s="120">
        <v>210</v>
      </c>
      <c r="BG84" s="120">
        <v>1873</v>
      </c>
      <c r="BH84" s="119">
        <v>709</v>
      </c>
      <c r="BI84" s="119">
        <v>2562</v>
      </c>
      <c r="BJ84" s="119">
        <v>950</v>
      </c>
      <c r="BK84" s="124">
        <f t="shared" si="148"/>
        <v>874</v>
      </c>
      <c r="BL84" s="125"/>
      <c r="BM84" s="22">
        <f t="shared" si="149"/>
        <v>0.48830487801091266</v>
      </c>
      <c r="BN84" s="39">
        <f t="shared" si="150"/>
        <v>0.31777000358808755</v>
      </c>
      <c r="BO84" s="126">
        <f t="shared" si="151"/>
        <v>0.41838894869034804</v>
      </c>
      <c r="BP84" s="39">
        <f t="shared" si="152"/>
        <v>0.68303654978854611</v>
      </c>
      <c r="BQ84" s="127">
        <f t="shared" si="153"/>
        <v>0.24962648423370293</v>
      </c>
      <c r="BR84" s="127">
        <f t="shared" si="154"/>
        <v>3.7995765702187718E-2</v>
      </c>
      <c r="BS84" s="39">
        <f t="shared" si="155"/>
        <v>7.6981555909953481E-2</v>
      </c>
      <c r="BT84" s="39">
        <f t="shared" si="156"/>
        <v>0.27105957944799131</v>
      </c>
      <c r="BU84" s="127">
        <f t="shared" si="157"/>
        <v>9.4115536419088625E-2</v>
      </c>
      <c r="BV84" s="127">
        <f t="shared" si="158"/>
        <v>8.6993182633656255E-2</v>
      </c>
      <c r="BW84" s="125"/>
      <c r="BX84" s="22">
        <f t="shared" si="159"/>
        <v>0.50736889144437691</v>
      </c>
      <c r="BY84" s="39">
        <f t="shared" si="160"/>
        <v>0.31777000358808755</v>
      </c>
      <c r="BZ84" s="39">
        <f t="shared" si="161"/>
        <v>0.41838894869034804</v>
      </c>
      <c r="CA84" s="39">
        <f t="shared" si="162"/>
        <v>0.68303654978854611</v>
      </c>
      <c r="CB84" s="126">
        <f t="shared" si="163"/>
        <v>0.24962648423370293</v>
      </c>
      <c r="CC84" s="127">
        <f t="shared" si="164"/>
        <v>3.7995765702187718E-2</v>
      </c>
      <c r="CD84" s="127">
        <f t="shared" si="165"/>
        <v>7.6981555909953481E-2</v>
      </c>
      <c r="CE84" s="39">
        <f t="shared" si="166"/>
        <v>0.27105957944799131</v>
      </c>
      <c r="CF84" s="127">
        <f t="shared" si="167"/>
        <v>9.4115536419088625E-2</v>
      </c>
      <c r="CG84" s="127">
        <f t="shared" si="168"/>
        <v>8.6993182633656255E-2</v>
      </c>
      <c r="CH84" s="101"/>
      <c r="CI84" s="35">
        <v>1958</v>
      </c>
      <c r="CJ84" s="22">
        <v>0.50615815645164663</v>
      </c>
      <c r="CK84" s="22">
        <v>0.49618881619385957</v>
      </c>
      <c r="CL84" s="101"/>
      <c r="CT84" s="101"/>
      <c r="CU84" s="35">
        <v>1958</v>
      </c>
      <c r="CV84" s="39">
        <v>0.35088669427630881</v>
      </c>
      <c r="CW84" s="39">
        <v>0.71907855986959013</v>
      </c>
      <c r="CX84" s="39">
        <v>0.27684769876867699</v>
      </c>
      <c r="CY84" s="101"/>
      <c r="DG84" s="101"/>
      <c r="DH84" s="35">
        <v>1940</v>
      </c>
      <c r="DI84" s="258">
        <v>4.16</v>
      </c>
      <c r="DJ84" s="257">
        <v>23.2</v>
      </c>
      <c r="DK84" s="259">
        <v>0.97</v>
      </c>
      <c r="DL84" s="260">
        <v>1.42</v>
      </c>
      <c r="DM84" s="101"/>
    </row>
    <row r="85" spans="1:117" ht="14.25" x14ac:dyDescent="0.2">
      <c r="A85" s="101"/>
      <c r="B85" s="102">
        <v>1945</v>
      </c>
      <c r="C85" s="103">
        <v>28</v>
      </c>
      <c r="D85" s="104">
        <v>2858</v>
      </c>
      <c r="E85" s="105">
        <v>12244</v>
      </c>
      <c r="F85" s="106">
        <f t="shared" si="118"/>
        <v>12318.153185600055</v>
      </c>
      <c r="G85" s="132">
        <f t="shared" si="169"/>
        <v>1.0060562876184298</v>
      </c>
      <c r="H85" s="106">
        <f t="shared" si="171"/>
        <v>74.153185600054712</v>
      </c>
      <c r="I85" s="109">
        <f t="shared" si="119"/>
        <v>5.499808781482763E-2</v>
      </c>
      <c r="J85" s="109">
        <f t="shared" si="120"/>
        <v>0.17379294469701329</v>
      </c>
      <c r="K85" s="110">
        <f t="shared" si="121"/>
        <v>0.27280264434775348</v>
      </c>
      <c r="L85" s="109">
        <f t="shared" si="122"/>
        <v>0.31645754038352969</v>
      </c>
      <c r="M85" s="109">
        <f t="shared" si="123"/>
        <v>0.23644548835388529</v>
      </c>
      <c r="N85" s="109">
        <f t="shared" si="124"/>
        <v>0.35484266198362296</v>
      </c>
      <c r="O85" s="111">
        <f t="shared" si="125"/>
        <v>0.48693992275290854</v>
      </c>
      <c r="P85" s="112">
        <f t="shared" si="126"/>
        <v>0.50822365336100384</v>
      </c>
      <c r="Q85" s="109">
        <f t="shared" si="127"/>
        <v>0.41820400284096082</v>
      </c>
      <c r="R85" s="109">
        <f t="shared" si="128"/>
        <v>0.68117385235362415</v>
      </c>
      <c r="S85" s="113">
        <f t="shared" si="129"/>
        <v>0.73502330666973581</v>
      </c>
      <c r="T85" s="109">
        <f t="shared" si="130"/>
        <v>0.11708004833975945</v>
      </c>
      <c r="U85" s="114">
        <f t="shared" si="131"/>
        <v>3.2053864303389537E-2</v>
      </c>
      <c r="V85" s="110">
        <f t="shared" si="132"/>
        <v>7.7878331089160605E-2</v>
      </c>
      <c r="W85" s="115">
        <f t="shared" si="133"/>
        <v>7.3254903389120579E-2</v>
      </c>
      <c r="X85" s="109">
        <f t="shared" si="134"/>
        <v>2.4659032053864303E-2</v>
      </c>
      <c r="Y85" s="135">
        <f t="shared" si="135"/>
        <v>0.11148950119283932</v>
      </c>
      <c r="Z85" s="117">
        <f t="shared" si="136"/>
        <v>7.8035366320045162E-3</v>
      </c>
      <c r="AA85" s="109">
        <f t="shared" si="137"/>
        <v>0.32633119037000119</v>
      </c>
      <c r="AB85" s="109">
        <f t="shared" si="138"/>
        <v>0.28483052310525409</v>
      </c>
      <c r="AC85" s="109">
        <f t="shared" si="139"/>
        <v>9.0136766768042831E-2</v>
      </c>
      <c r="AD85" s="116">
        <f t="shared" si="140"/>
        <v>0.35230477067387928</v>
      </c>
      <c r="AE85" s="117">
        <f t="shared" si="141"/>
        <v>0.26081762675869391</v>
      </c>
      <c r="AF85" s="118">
        <f t="shared" si="142"/>
        <v>8.6230445630201602E-2</v>
      </c>
      <c r="AG85" s="119">
        <v>11174</v>
      </c>
      <c r="AH85" s="119">
        <f t="shared" si="143"/>
        <v>45928</v>
      </c>
      <c r="AI85" s="120">
        <v>34754</v>
      </c>
      <c r="AJ85" s="121"/>
      <c r="AK85" s="119">
        <v>25545</v>
      </c>
      <c r="AL85" s="119">
        <v>3985</v>
      </c>
      <c r="AM85" s="119">
        <f t="shared" si="144"/>
        <v>6040</v>
      </c>
      <c r="AN85" s="119">
        <v>109822</v>
      </c>
      <c r="AO85" s="122">
        <v>97942</v>
      </c>
      <c r="AP85" s="119">
        <f t="shared" si="145"/>
        <v>9899</v>
      </c>
      <c r="AQ85" s="123">
        <v>19505</v>
      </c>
      <c r="AR85" s="119">
        <v>9470</v>
      </c>
      <c r="AS85" s="137">
        <v>2627</v>
      </c>
      <c r="AT85" s="136">
        <v>772.58351867268766</v>
      </c>
      <c r="AU85" s="123">
        <v>1976.8060153600384</v>
      </c>
      <c r="AV85" s="119">
        <v>1114</v>
      </c>
      <c r="AW85" s="120">
        <v>397</v>
      </c>
      <c r="AX85" s="119">
        <v>8045</v>
      </c>
      <c r="AY85" s="119">
        <f t="shared" si="146"/>
        <v>750</v>
      </c>
      <c r="AZ85" s="119">
        <v>429</v>
      </c>
      <c r="BA85" s="119">
        <v>794</v>
      </c>
      <c r="BB85" s="124">
        <v>134</v>
      </c>
      <c r="BC85" s="120">
        <v>58</v>
      </c>
      <c r="BD85" s="119">
        <f t="shared" si="147"/>
        <v>4069</v>
      </c>
      <c r="BE85" s="119">
        <v>1146</v>
      </c>
      <c r="BF85" s="120">
        <v>219</v>
      </c>
      <c r="BG85" s="120">
        <v>1934</v>
      </c>
      <c r="BH85" s="119">
        <v>723</v>
      </c>
      <c r="BI85" s="119">
        <v>3395</v>
      </c>
      <c r="BJ85" s="119">
        <v>941</v>
      </c>
      <c r="BK85" s="124">
        <f t="shared" si="148"/>
        <v>857</v>
      </c>
      <c r="BL85" s="125"/>
      <c r="BM85" s="22">
        <f t="shared" si="149"/>
        <v>0.48693992275290854</v>
      </c>
      <c r="BN85" s="39">
        <f t="shared" si="150"/>
        <v>0.31645754038352969</v>
      </c>
      <c r="BO85" s="126">
        <f t="shared" si="151"/>
        <v>0.41820400284096082</v>
      </c>
      <c r="BP85" s="39">
        <f t="shared" si="152"/>
        <v>0.68117385235362415</v>
      </c>
      <c r="BQ85" s="127">
        <f t="shared" si="153"/>
        <v>0.23644548835388529</v>
      </c>
      <c r="BR85" s="127">
        <f t="shared" si="154"/>
        <v>3.2053864303389537E-2</v>
      </c>
      <c r="BS85" s="39">
        <f t="shared" si="155"/>
        <v>7.7878331089160605E-2</v>
      </c>
      <c r="BT85" s="39">
        <f t="shared" si="156"/>
        <v>0.27280264434775348</v>
      </c>
      <c r="BU85" s="127">
        <f t="shared" si="157"/>
        <v>9.0136766768042831E-2</v>
      </c>
      <c r="BV85" s="127">
        <f t="shared" si="158"/>
        <v>7.3254903389120579E-2</v>
      </c>
      <c r="BW85" s="125"/>
      <c r="BX85" s="22">
        <f t="shared" si="159"/>
        <v>0.50822365336100384</v>
      </c>
      <c r="BY85" s="39">
        <f t="shared" si="160"/>
        <v>0.31645754038352969</v>
      </c>
      <c r="BZ85" s="39">
        <f t="shared" si="161"/>
        <v>0.41820400284096082</v>
      </c>
      <c r="CA85" s="39">
        <f t="shared" si="162"/>
        <v>0.68117385235362415</v>
      </c>
      <c r="CB85" s="126">
        <f t="shared" si="163"/>
        <v>0.23644548835388529</v>
      </c>
      <c r="CC85" s="127">
        <f t="shared" si="164"/>
        <v>3.2053864303389537E-2</v>
      </c>
      <c r="CD85" s="127">
        <f t="shared" si="165"/>
        <v>7.7878331089160605E-2</v>
      </c>
      <c r="CE85" s="39">
        <f t="shared" si="166"/>
        <v>0.27280264434775348</v>
      </c>
      <c r="CF85" s="127">
        <f t="shared" si="167"/>
        <v>9.0136766768042831E-2</v>
      </c>
      <c r="CG85" s="127">
        <f t="shared" si="168"/>
        <v>7.3254903389120579E-2</v>
      </c>
      <c r="CH85" s="101"/>
      <c r="CI85" s="35">
        <v>1959</v>
      </c>
      <c r="CJ85" s="22">
        <v>0.50533079749134679</v>
      </c>
      <c r="CK85" s="22">
        <v>0.49670692470071154</v>
      </c>
      <c r="CL85" s="101"/>
      <c r="CT85" s="101"/>
      <c r="CU85" s="35">
        <v>1959</v>
      </c>
      <c r="CV85" s="39">
        <v>0.34874468377006446</v>
      </c>
      <c r="CW85" s="39">
        <v>0.71595614373803951</v>
      </c>
      <c r="CX85" s="39">
        <v>0.27672147995889002</v>
      </c>
      <c r="CY85" s="101"/>
      <c r="DG85" s="101"/>
      <c r="DH85" s="35">
        <v>1939</v>
      </c>
      <c r="DI85" s="258">
        <v>4.2699999999999996</v>
      </c>
      <c r="DJ85" s="257">
        <v>23.4</v>
      </c>
      <c r="DK85" s="259">
        <v>0.97</v>
      </c>
      <c r="DL85" s="260">
        <v>1.45</v>
      </c>
      <c r="DM85" s="101"/>
    </row>
    <row r="86" spans="1:117" ht="14.25" x14ac:dyDescent="0.2">
      <c r="A86" s="101"/>
      <c r="B86" s="102">
        <v>1944</v>
      </c>
      <c r="C86" s="103">
        <v>28</v>
      </c>
      <c r="D86" s="104">
        <v>2843</v>
      </c>
      <c r="E86" s="105">
        <v>12046</v>
      </c>
      <c r="F86" s="106">
        <f t="shared" si="118"/>
        <v>11940.971187488522</v>
      </c>
      <c r="G86" s="132">
        <f t="shared" si="169"/>
        <v>0.9912810217074981</v>
      </c>
      <c r="H86" s="106">
        <f>E86-F86</f>
        <v>105.02881251147846</v>
      </c>
      <c r="I86" s="109">
        <f t="shared" si="119"/>
        <v>5.7064917888239836E-2</v>
      </c>
      <c r="J86" s="109">
        <f t="shared" si="120"/>
        <v>0.177819118488838</v>
      </c>
      <c r="K86" s="110">
        <f t="shared" si="121"/>
        <v>0.27334405448375654</v>
      </c>
      <c r="L86" s="109">
        <f t="shared" si="122"/>
        <v>0.3209155369411073</v>
      </c>
      <c r="M86" s="109">
        <f t="shared" si="123"/>
        <v>0.24363750441159171</v>
      </c>
      <c r="N86" s="109">
        <f t="shared" si="124"/>
        <v>0.35807985570222184</v>
      </c>
      <c r="O86" s="111">
        <f t="shared" si="125"/>
        <v>0.48804377967450674</v>
      </c>
      <c r="P86" s="112">
        <f t="shared" si="126"/>
        <v>0.50753239637477354</v>
      </c>
      <c r="Q86" s="109">
        <f t="shared" si="127"/>
        <v>0.42338991145890736</v>
      </c>
      <c r="R86" s="109">
        <f t="shared" si="128"/>
        <v>0.68088274503040469</v>
      </c>
      <c r="S86" s="113">
        <f t="shared" si="129"/>
        <v>0.72985117344018313</v>
      </c>
      <c r="T86" s="109">
        <f t="shared" si="130"/>
        <v>9.8769318832283917E-2</v>
      </c>
      <c r="U86" s="114">
        <f t="shared" si="131"/>
        <v>3.2312535775615339E-2</v>
      </c>
      <c r="V86" s="110">
        <f t="shared" si="132"/>
        <v>8.2036530599337978E-2</v>
      </c>
      <c r="W86" s="115">
        <f t="shared" si="133"/>
        <v>7.5186450641096289E-2</v>
      </c>
      <c r="X86" s="109">
        <f t="shared" si="134"/>
        <v>2.1493989696622782E-2</v>
      </c>
      <c r="Y86" s="135">
        <f t="shared" si="135"/>
        <v>0.11063962673132738</v>
      </c>
      <c r="Z86" s="117">
        <f t="shared" si="136"/>
        <v>6.897755244498328E-3</v>
      </c>
      <c r="AA86" s="109">
        <f t="shared" si="137"/>
        <v>0.3228028893281828</v>
      </c>
      <c r="AB86" s="109">
        <f t="shared" si="138"/>
        <v>0.26574127074985687</v>
      </c>
      <c r="AC86" s="109">
        <f t="shared" si="139"/>
        <v>8.5280502590102503E-2</v>
      </c>
      <c r="AD86" s="116">
        <f t="shared" si="140"/>
        <v>0.34476244991413851</v>
      </c>
      <c r="AE86" s="117">
        <f t="shared" si="141"/>
        <v>0.26134500286955809</v>
      </c>
      <c r="AF86" s="118">
        <f t="shared" si="142"/>
        <v>8.2075021124949479E-2</v>
      </c>
      <c r="AG86" s="119">
        <v>11157</v>
      </c>
      <c r="AH86" s="119">
        <f t="shared" si="143"/>
        <v>46097</v>
      </c>
      <c r="AI86" s="120">
        <v>34940</v>
      </c>
      <c r="AJ86" s="121"/>
      <c r="AK86" s="119">
        <v>25501</v>
      </c>
      <c r="AL86" s="119">
        <v>4116</v>
      </c>
      <c r="AM86" s="119">
        <f t="shared" si="144"/>
        <v>6213</v>
      </c>
      <c r="AN86" s="119">
        <v>108876</v>
      </c>
      <c r="AO86" s="122">
        <v>97576</v>
      </c>
      <c r="AP86" s="119">
        <f t="shared" si="145"/>
        <v>9285</v>
      </c>
      <c r="AQ86" s="123">
        <v>19288</v>
      </c>
      <c r="AR86" s="119">
        <v>8936</v>
      </c>
      <c r="AS86" s="137">
        <v>2405</v>
      </c>
      <c r="AT86" s="136">
        <v>901.35637914086931</v>
      </c>
      <c r="AU86" s="123">
        <v>1727.690694879444</v>
      </c>
      <c r="AV86" s="119">
        <v>1129</v>
      </c>
      <c r="AW86" s="120">
        <v>422</v>
      </c>
      <c r="AX86" s="119">
        <v>8186</v>
      </c>
      <c r="AY86" s="119">
        <f t="shared" si="146"/>
        <v>744</v>
      </c>
      <c r="AZ86" s="119">
        <v>349</v>
      </c>
      <c r="BA86" s="119">
        <v>728</v>
      </c>
      <c r="BB86" s="124">
        <v>128</v>
      </c>
      <c r="BC86" s="120">
        <v>44</v>
      </c>
      <c r="BD86" s="119">
        <f t="shared" si="147"/>
        <v>3451</v>
      </c>
      <c r="BE86" s="119">
        <v>924</v>
      </c>
      <c r="BF86" s="120">
        <v>194</v>
      </c>
      <c r="BG86" s="120">
        <v>1965</v>
      </c>
      <c r="BH86" s="119">
        <v>623</v>
      </c>
      <c r="BI86" s="119">
        <v>2791</v>
      </c>
      <c r="BJ86" s="119">
        <v>968</v>
      </c>
      <c r="BK86" s="124">
        <f t="shared" si="148"/>
        <v>751</v>
      </c>
      <c r="BL86" s="125"/>
      <c r="BM86" s="22">
        <f t="shared" si="149"/>
        <v>0.48804377967450674</v>
      </c>
      <c r="BN86" s="39">
        <f t="shared" si="150"/>
        <v>0.3209155369411073</v>
      </c>
      <c r="BO86" s="126">
        <f t="shared" si="151"/>
        <v>0.42338991145890736</v>
      </c>
      <c r="BP86" s="39">
        <f t="shared" si="152"/>
        <v>0.68088274503040469</v>
      </c>
      <c r="BQ86" s="127">
        <f t="shared" si="153"/>
        <v>0.24363750441159171</v>
      </c>
      <c r="BR86" s="127">
        <f t="shared" si="154"/>
        <v>3.2312535775615339E-2</v>
      </c>
      <c r="BS86" s="39">
        <f t="shared" si="155"/>
        <v>8.2036530599337978E-2</v>
      </c>
      <c r="BT86" s="39">
        <f t="shared" si="156"/>
        <v>0.27334405448375654</v>
      </c>
      <c r="BU86" s="127">
        <f t="shared" si="157"/>
        <v>8.5280502590102503E-2</v>
      </c>
      <c r="BV86" s="127">
        <f t="shared" si="158"/>
        <v>7.5186450641096289E-2</v>
      </c>
      <c r="BW86" s="125"/>
      <c r="BX86" s="22">
        <f t="shared" si="159"/>
        <v>0.50753239637477354</v>
      </c>
      <c r="BY86" s="39">
        <f t="shared" si="160"/>
        <v>0.3209155369411073</v>
      </c>
      <c r="BZ86" s="39">
        <f t="shared" si="161"/>
        <v>0.42338991145890736</v>
      </c>
      <c r="CA86" s="39">
        <f t="shared" si="162"/>
        <v>0.68088274503040469</v>
      </c>
      <c r="CB86" s="126">
        <f t="shared" si="163"/>
        <v>0.24363750441159171</v>
      </c>
      <c r="CC86" s="127">
        <f t="shared" si="164"/>
        <v>3.2312535775615339E-2</v>
      </c>
      <c r="CD86" s="127">
        <f t="shared" si="165"/>
        <v>8.2036530599337978E-2</v>
      </c>
      <c r="CE86" s="39">
        <f t="shared" si="166"/>
        <v>0.27334405448375654</v>
      </c>
      <c r="CF86" s="127">
        <f t="shared" si="167"/>
        <v>8.5280502590102503E-2</v>
      </c>
      <c r="CG86" s="127">
        <f t="shared" si="168"/>
        <v>7.5186450641096289E-2</v>
      </c>
      <c r="CH86" s="101"/>
      <c r="CI86" s="35">
        <v>1960</v>
      </c>
      <c r="CJ86" s="22">
        <v>0.50264650884908413</v>
      </c>
      <c r="CK86" s="22">
        <v>0.49838787921638944</v>
      </c>
      <c r="CL86" s="101"/>
      <c r="CT86" s="101"/>
      <c r="CU86" s="35">
        <v>1960</v>
      </c>
      <c r="CV86" s="39">
        <v>0.34357795262303037</v>
      </c>
      <c r="CW86" s="39">
        <v>0.71160307145209589</v>
      </c>
      <c r="CX86" s="39">
        <v>0.27673695225262673</v>
      </c>
      <c r="CY86" s="101"/>
      <c r="DG86" s="101"/>
      <c r="DH86" s="35">
        <v>1938</v>
      </c>
      <c r="DI86" s="258">
        <v>4.3</v>
      </c>
      <c r="DJ86" s="257">
        <v>23.3</v>
      </c>
      <c r="DK86" s="259">
        <v>0.97</v>
      </c>
      <c r="DL86" s="260">
        <v>1.47</v>
      </c>
      <c r="DM86" s="101"/>
    </row>
    <row r="87" spans="1:117" ht="14.25" x14ac:dyDescent="0.2">
      <c r="A87" s="101"/>
      <c r="B87" s="102">
        <v>1943</v>
      </c>
      <c r="C87" s="103">
        <v>29</v>
      </c>
      <c r="D87" s="104">
        <v>2992</v>
      </c>
      <c r="E87" s="105">
        <v>12350</v>
      </c>
      <c r="F87" s="106">
        <f t="shared" si="118"/>
        <v>12496.231899664035</v>
      </c>
      <c r="G87" s="132">
        <f t="shared" si="169"/>
        <v>1.0118406396489097</v>
      </c>
      <c r="H87" s="106">
        <f t="shared" ref="H87" si="172">F87-E87</f>
        <v>146.23189966403515</v>
      </c>
      <c r="I87" s="109">
        <f t="shared" si="119"/>
        <v>5.3814088839562707E-2</v>
      </c>
      <c r="J87" s="109">
        <f t="shared" si="120"/>
        <v>0.17429452888398289</v>
      </c>
      <c r="K87" s="110">
        <f t="shared" si="121"/>
        <v>0.26866237992167846</v>
      </c>
      <c r="L87" s="109">
        <f t="shared" si="122"/>
        <v>0.30875374679938128</v>
      </c>
      <c r="M87" s="109">
        <f t="shared" si="123"/>
        <v>0.23581220801102856</v>
      </c>
      <c r="N87" s="109">
        <f t="shared" si="124"/>
        <v>0.3461176747193323</v>
      </c>
      <c r="O87" s="111">
        <f t="shared" si="125"/>
        <v>0.48248697640345006</v>
      </c>
      <c r="P87" s="112">
        <f t="shared" si="126"/>
        <v>0.51101217623307627</v>
      </c>
      <c r="Q87" s="109">
        <f t="shared" si="127"/>
        <v>0.40622733350228524</v>
      </c>
      <c r="R87" s="109">
        <f t="shared" si="128"/>
        <v>0.66798590968342686</v>
      </c>
      <c r="S87" s="113">
        <f t="shared" si="129"/>
        <v>0.7391242817921938</v>
      </c>
      <c r="T87" s="109">
        <f t="shared" si="130"/>
        <v>0.12097025275254027</v>
      </c>
      <c r="U87" s="114">
        <f t="shared" si="131"/>
        <v>2.8841527270668819E-2</v>
      </c>
      <c r="V87" s="110">
        <f t="shared" si="132"/>
        <v>7.934101968206958E-2</v>
      </c>
      <c r="W87" s="115">
        <f t="shared" si="133"/>
        <v>7.4665082014489084E-2</v>
      </c>
      <c r="X87" s="109">
        <f t="shared" si="134"/>
        <v>2.5643202853018597E-2</v>
      </c>
      <c r="Y87" s="135">
        <f t="shared" si="135"/>
        <v>0.10792529996242277</v>
      </c>
      <c r="Z87" s="117">
        <f t="shared" si="136"/>
        <v>7.9174349608060746E-3</v>
      </c>
      <c r="AA87" s="109">
        <f t="shared" si="137"/>
        <v>0.32186823496409461</v>
      </c>
      <c r="AB87" s="109">
        <f t="shared" si="138"/>
        <v>0.29336842999065976</v>
      </c>
      <c r="AC87" s="109">
        <f t="shared" si="139"/>
        <v>9.0578601952268176E-2</v>
      </c>
      <c r="AD87" s="116">
        <f t="shared" si="140"/>
        <v>0.34955138546885173</v>
      </c>
      <c r="AE87" s="117">
        <f t="shared" si="141"/>
        <v>0.25582397774251064</v>
      </c>
      <c r="AF87" s="118">
        <f t="shared" si="142"/>
        <v>8.6960701208588578E-2</v>
      </c>
      <c r="AG87" s="119">
        <v>11154</v>
      </c>
      <c r="AH87" s="119">
        <f t="shared" si="143"/>
        <v>46485</v>
      </c>
      <c r="AI87" s="120">
        <v>35331</v>
      </c>
      <c r="AJ87" s="121"/>
      <c r="AK87" s="119">
        <v>26114</v>
      </c>
      <c r="AL87" s="119">
        <v>4118</v>
      </c>
      <c r="AM87" s="119">
        <f t="shared" si="144"/>
        <v>6158</v>
      </c>
      <c r="AN87" s="119">
        <v>114431</v>
      </c>
      <c r="AO87" s="122">
        <v>102078</v>
      </c>
      <c r="AP87" s="119">
        <f t="shared" si="145"/>
        <v>10365</v>
      </c>
      <c r="AQ87" s="123">
        <v>19956</v>
      </c>
      <c r="AR87" s="119">
        <v>9951</v>
      </c>
      <c r="AS87" s="137">
        <v>2731</v>
      </c>
      <c r="AT87" s="136">
        <v>892.19756638720037</v>
      </c>
      <c r="AU87" s="123">
        <v>1952.2077598680416</v>
      </c>
      <c r="AV87" s="119">
        <v>1019</v>
      </c>
      <c r="AW87" s="120">
        <v>409</v>
      </c>
      <c r="AX87" s="119">
        <v>8544</v>
      </c>
      <c r="AY87" s="119">
        <f t="shared" si="146"/>
        <v>792</v>
      </c>
      <c r="AZ87" s="119">
        <v>414</v>
      </c>
      <c r="BA87" s="119">
        <v>601</v>
      </c>
      <c r="BB87" s="124">
        <v>155</v>
      </c>
      <c r="BC87" s="120">
        <v>56</v>
      </c>
      <c r="BD87" s="119">
        <f t="shared" si="147"/>
        <v>4274</v>
      </c>
      <c r="BE87" s="119">
        <v>1313</v>
      </c>
      <c r="BF87" s="120">
        <v>228</v>
      </c>
      <c r="BG87" s="120">
        <v>1911</v>
      </c>
      <c r="BH87" s="119">
        <v>751</v>
      </c>
      <c r="BI87" s="119">
        <v>3581</v>
      </c>
      <c r="BJ87" s="119">
        <v>1021</v>
      </c>
      <c r="BK87" s="124">
        <f t="shared" si="148"/>
        <v>906</v>
      </c>
      <c r="BL87" s="125"/>
      <c r="BM87" s="22">
        <f t="shared" si="149"/>
        <v>0.48248697640345006</v>
      </c>
      <c r="BN87" s="39">
        <f t="shared" si="150"/>
        <v>0.30875374679938128</v>
      </c>
      <c r="BO87" s="126">
        <f t="shared" si="151"/>
        <v>0.40622733350228524</v>
      </c>
      <c r="BP87" s="39">
        <f t="shared" si="152"/>
        <v>0.66798590968342686</v>
      </c>
      <c r="BQ87" s="127">
        <f t="shared" si="153"/>
        <v>0.23581220801102856</v>
      </c>
      <c r="BR87" s="127">
        <f t="shared" si="154"/>
        <v>2.8841527270668819E-2</v>
      </c>
      <c r="BS87" s="39">
        <f t="shared" si="155"/>
        <v>7.934101968206958E-2</v>
      </c>
      <c r="BT87" s="39">
        <f t="shared" si="156"/>
        <v>0.26866237992167846</v>
      </c>
      <c r="BU87" s="127">
        <f t="shared" si="157"/>
        <v>9.0578601952268176E-2</v>
      </c>
      <c r="BV87" s="127">
        <f t="shared" si="158"/>
        <v>7.4665082014489084E-2</v>
      </c>
      <c r="BW87" s="125"/>
      <c r="BX87" s="22">
        <f t="shared" si="159"/>
        <v>0.51101217623307627</v>
      </c>
      <c r="BY87" s="39">
        <f t="shared" si="160"/>
        <v>0.30875374679938128</v>
      </c>
      <c r="BZ87" s="39">
        <f t="shared" si="161"/>
        <v>0.40622733350228524</v>
      </c>
      <c r="CA87" s="39">
        <f t="shared" si="162"/>
        <v>0.66798590968342686</v>
      </c>
      <c r="CB87" s="126">
        <f t="shared" si="163"/>
        <v>0.23581220801102856</v>
      </c>
      <c r="CC87" s="127">
        <f t="shared" si="164"/>
        <v>2.8841527270668819E-2</v>
      </c>
      <c r="CD87" s="127">
        <f t="shared" si="165"/>
        <v>7.934101968206958E-2</v>
      </c>
      <c r="CE87" s="39">
        <f t="shared" si="166"/>
        <v>0.26866237992167846</v>
      </c>
      <c r="CF87" s="127">
        <f t="shared" si="167"/>
        <v>9.0578601952268176E-2</v>
      </c>
      <c r="CG87" s="127">
        <f t="shared" si="168"/>
        <v>7.4665082014489084E-2</v>
      </c>
      <c r="CH87" s="101"/>
      <c r="CI87" s="35">
        <v>1961</v>
      </c>
      <c r="CJ87" s="22">
        <v>0.50873212781533794</v>
      </c>
      <c r="CK87" s="22">
        <v>0.49457694453486561</v>
      </c>
      <c r="CL87" s="101"/>
      <c r="CT87" s="101"/>
      <c r="CU87" s="35">
        <v>1961</v>
      </c>
      <c r="CV87" s="39">
        <v>0.35348060551312582</v>
      </c>
      <c r="CW87" s="39">
        <v>0.7274771435790669</v>
      </c>
      <c r="CX87" s="39">
        <v>0.2787957461680563</v>
      </c>
      <c r="CY87" s="101"/>
      <c r="DG87" s="101"/>
      <c r="DH87" s="35">
        <v>1937</v>
      </c>
      <c r="DI87" s="258">
        <v>4.34</v>
      </c>
      <c r="DJ87" s="257">
        <v>23.1</v>
      </c>
      <c r="DK87" s="259">
        <v>0.97</v>
      </c>
      <c r="DL87" s="260">
        <v>1.47</v>
      </c>
      <c r="DM87" s="101"/>
    </row>
    <row r="88" spans="1:117" ht="14.25" x14ac:dyDescent="0.2">
      <c r="A88" s="101"/>
      <c r="B88" s="102">
        <v>1942</v>
      </c>
      <c r="C88" s="103">
        <v>28</v>
      </c>
      <c r="D88" s="104">
        <v>2883</v>
      </c>
      <c r="E88" s="105">
        <v>12010</v>
      </c>
      <c r="F88" s="106">
        <f t="shared" si="118"/>
        <v>11962.52743499725</v>
      </c>
      <c r="G88" s="132">
        <f t="shared" si="169"/>
        <v>0.996047246877373</v>
      </c>
      <c r="H88" s="106">
        <f t="shared" ref="H88:H99" si="173">E88-F88</f>
        <v>47.472565002750343</v>
      </c>
      <c r="I88" s="109">
        <f t="shared" si="119"/>
        <v>5.5093961869226916E-2</v>
      </c>
      <c r="J88" s="109">
        <f t="shared" si="120"/>
        <v>0.17738060357456784</v>
      </c>
      <c r="K88" s="110">
        <f t="shared" si="121"/>
        <v>0.26406498017690028</v>
      </c>
      <c r="L88" s="109">
        <f t="shared" si="122"/>
        <v>0.31059744278108931</v>
      </c>
      <c r="M88" s="109">
        <f t="shared" si="123"/>
        <v>0.24415228262623004</v>
      </c>
      <c r="N88" s="109">
        <f t="shared" si="124"/>
        <v>0.34809481070496084</v>
      </c>
      <c r="O88" s="111">
        <f t="shared" si="125"/>
        <v>0.48452081807183101</v>
      </c>
      <c r="P88" s="112">
        <f t="shared" si="126"/>
        <v>0.50973854444742861</v>
      </c>
      <c r="Q88" s="109">
        <f t="shared" si="127"/>
        <v>0.41093870864995224</v>
      </c>
      <c r="R88" s="109">
        <f t="shared" si="128"/>
        <v>0.66798845404860308</v>
      </c>
      <c r="S88" s="113">
        <f t="shared" si="129"/>
        <v>0.72651626135364777</v>
      </c>
      <c r="T88" s="109">
        <f t="shared" si="130"/>
        <v>9.8857310284207439E-2</v>
      </c>
      <c r="U88" s="114">
        <f t="shared" si="131"/>
        <v>3.5335481980662171E-2</v>
      </c>
      <c r="V88" s="110">
        <f t="shared" si="132"/>
        <v>7.4687142763670347E-2</v>
      </c>
      <c r="W88" s="115">
        <f t="shared" si="133"/>
        <v>7.5761022887564269E-2</v>
      </c>
      <c r="X88" s="109">
        <f t="shared" si="134"/>
        <v>2.5988866100205097E-2</v>
      </c>
      <c r="Y88" s="135">
        <f t="shared" si="135"/>
        <v>0.10929608226782546</v>
      </c>
      <c r="Z88" s="117">
        <f t="shared" si="136"/>
        <v>8.0720753515038449E-3</v>
      </c>
      <c r="AA88" s="109">
        <f t="shared" si="137"/>
        <v>0.31989364334364223</v>
      </c>
      <c r="AB88" s="109">
        <f t="shared" si="138"/>
        <v>0.29425725168473482</v>
      </c>
      <c r="AC88" s="109">
        <f t="shared" si="139"/>
        <v>9.1395549893070027E-2</v>
      </c>
      <c r="AD88" s="116">
        <f t="shared" si="140"/>
        <v>0.35188983299150306</v>
      </c>
      <c r="AE88" s="117">
        <f t="shared" si="141"/>
        <v>0.2528965404699739</v>
      </c>
      <c r="AF88" s="118">
        <f t="shared" si="142"/>
        <v>8.8310506438549388E-2</v>
      </c>
      <c r="AG88" s="119">
        <v>11026</v>
      </c>
      <c r="AH88" s="119">
        <f t="shared" si="143"/>
        <v>45156</v>
      </c>
      <c r="AI88" s="120">
        <v>34130</v>
      </c>
      <c r="AJ88" s="121"/>
      <c r="AK88" s="119">
        <v>24796</v>
      </c>
      <c r="AL88" s="119">
        <v>3980</v>
      </c>
      <c r="AM88" s="119">
        <f t="shared" si="144"/>
        <v>6054</v>
      </c>
      <c r="AN88" s="119">
        <v>109885</v>
      </c>
      <c r="AO88" s="122">
        <v>98048</v>
      </c>
      <c r="AP88" s="119">
        <f t="shared" si="145"/>
        <v>10043</v>
      </c>
      <c r="AQ88" s="123">
        <v>18742</v>
      </c>
      <c r="AR88" s="119">
        <v>9704</v>
      </c>
      <c r="AS88" s="137">
        <v>2329</v>
      </c>
      <c r="AT88" s="136">
        <v>817.07218252406915</v>
      </c>
      <c r="AU88" s="123">
        <v>1681.3137915920593</v>
      </c>
      <c r="AV88" s="119">
        <v>1206</v>
      </c>
      <c r="AW88" s="120">
        <v>426</v>
      </c>
      <c r="AX88" s="119">
        <v>8325</v>
      </c>
      <c r="AY88" s="119">
        <f t="shared" si="146"/>
        <v>751</v>
      </c>
      <c r="AZ88" s="119">
        <v>339</v>
      </c>
      <c r="BA88" s="119">
        <v>643</v>
      </c>
      <c r="BB88" s="124">
        <v>139</v>
      </c>
      <c r="BC88" s="120">
        <v>44</v>
      </c>
      <c r="BD88" s="119">
        <f t="shared" si="147"/>
        <v>3374</v>
      </c>
      <c r="BE88" s="119">
        <v>964</v>
      </c>
      <c r="BF88" s="120">
        <v>186</v>
      </c>
      <c r="BG88" s="120">
        <v>1732</v>
      </c>
      <c r="BH88" s="119">
        <v>748</v>
      </c>
      <c r="BI88" s="119">
        <v>2718</v>
      </c>
      <c r="BJ88" s="119">
        <v>868</v>
      </c>
      <c r="BK88" s="124">
        <f t="shared" si="148"/>
        <v>887</v>
      </c>
      <c r="BL88" s="125"/>
      <c r="BM88" s="22">
        <f t="shared" si="149"/>
        <v>0.48452081807183101</v>
      </c>
      <c r="BN88" s="39">
        <f t="shared" si="150"/>
        <v>0.31059744278108931</v>
      </c>
      <c r="BO88" s="126">
        <f t="shared" si="151"/>
        <v>0.41093870864995224</v>
      </c>
      <c r="BP88" s="39">
        <f t="shared" si="152"/>
        <v>0.66798845404860308</v>
      </c>
      <c r="BQ88" s="127">
        <f t="shared" si="153"/>
        <v>0.24415228262623004</v>
      </c>
      <c r="BR88" s="127">
        <f t="shared" si="154"/>
        <v>3.5335481980662171E-2</v>
      </c>
      <c r="BS88" s="39">
        <f t="shared" si="155"/>
        <v>7.4687142763670347E-2</v>
      </c>
      <c r="BT88" s="39">
        <f t="shared" si="156"/>
        <v>0.26406498017690028</v>
      </c>
      <c r="BU88" s="127">
        <f t="shared" si="157"/>
        <v>9.1395549893070027E-2</v>
      </c>
      <c r="BV88" s="127">
        <f t="shared" si="158"/>
        <v>7.5761022887564269E-2</v>
      </c>
      <c r="BW88" s="125"/>
      <c r="BX88" s="22">
        <f t="shared" si="159"/>
        <v>0.50973854444742861</v>
      </c>
      <c r="BY88" s="39">
        <f t="shared" si="160"/>
        <v>0.31059744278108931</v>
      </c>
      <c r="BZ88" s="39">
        <f t="shared" si="161"/>
        <v>0.41093870864995224</v>
      </c>
      <c r="CA88" s="39">
        <f t="shared" si="162"/>
        <v>0.66798845404860308</v>
      </c>
      <c r="CB88" s="126">
        <f t="shared" si="163"/>
        <v>0.24415228262623004</v>
      </c>
      <c r="CC88" s="127">
        <f t="shared" si="164"/>
        <v>3.5335481980662171E-2</v>
      </c>
      <c r="CD88" s="127">
        <f t="shared" si="165"/>
        <v>7.4687142763670347E-2</v>
      </c>
      <c r="CE88" s="39">
        <f t="shared" si="166"/>
        <v>0.26406498017690028</v>
      </c>
      <c r="CF88" s="127">
        <f t="shared" si="167"/>
        <v>9.1395549893070027E-2</v>
      </c>
      <c r="CG88" s="127">
        <f t="shared" si="168"/>
        <v>7.5761022887564269E-2</v>
      </c>
      <c r="CH88" s="101"/>
      <c r="CI88" s="35">
        <v>1962</v>
      </c>
      <c r="CJ88" s="22">
        <v>0.50554010861169763</v>
      </c>
      <c r="CK88" s="22">
        <v>0.49657584994690301</v>
      </c>
      <c r="CL88" s="101"/>
      <c r="CT88" s="101"/>
      <c r="CU88" s="35">
        <v>1962</v>
      </c>
      <c r="CV88" s="39">
        <v>0.34953241019466186</v>
      </c>
      <c r="CW88" s="39">
        <v>0.71946331892116822</v>
      </c>
      <c r="CX88" s="39">
        <v>0.28054437921860914</v>
      </c>
      <c r="CY88" s="101"/>
      <c r="DG88" s="101"/>
      <c r="DH88" s="35">
        <v>1936</v>
      </c>
      <c r="DI88" s="258">
        <v>4.55</v>
      </c>
      <c r="DJ88" s="257">
        <v>23.5</v>
      </c>
      <c r="DK88" s="259">
        <v>0.97</v>
      </c>
      <c r="DL88" s="260">
        <v>1.51</v>
      </c>
      <c r="DM88" s="101"/>
    </row>
    <row r="89" spans="1:117" ht="14.25" x14ac:dyDescent="0.2">
      <c r="A89" s="101"/>
      <c r="B89" s="102">
        <v>1941</v>
      </c>
      <c r="C89" s="103">
        <v>28</v>
      </c>
      <c r="D89" s="104">
        <v>2868</v>
      </c>
      <c r="E89" s="105">
        <v>12955</v>
      </c>
      <c r="F89" s="106">
        <f t="shared" si="118"/>
        <v>12781.117989805332</v>
      </c>
      <c r="G89" s="132">
        <f t="shared" si="169"/>
        <v>0.98657799998497353</v>
      </c>
      <c r="H89" s="106">
        <f t="shared" si="173"/>
        <v>173.8820101946676</v>
      </c>
      <c r="I89" s="109">
        <f t="shared" si="119"/>
        <v>6.2484134179510424E-2</v>
      </c>
      <c r="J89" s="109">
        <f t="shared" si="120"/>
        <v>0.18873918282396757</v>
      </c>
      <c r="K89" s="110">
        <f t="shared" si="121"/>
        <v>0.27247591937283033</v>
      </c>
      <c r="L89" s="109">
        <f t="shared" si="122"/>
        <v>0.33106074342701725</v>
      </c>
      <c r="M89" s="109">
        <f t="shared" si="123"/>
        <v>0.26836961177524238</v>
      </c>
      <c r="N89" s="109">
        <f t="shared" si="124"/>
        <v>0.3715960434729515</v>
      </c>
      <c r="O89" s="111">
        <f t="shared" si="125"/>
        <v>0.49693519069933373</v>
      </c>
      <c r="P89" s="112">
        <f t="shared" si="126"/>
        <v>0.50196441934070457</v>
      </c>
      <c r="Q89" s="109">
        <f t="shared" si="127"/>
        <v>0.43954669084315501</v>
      </c>
      <c r="R89" s="109">
        <f t="shared" si="128"/>
        <v>0.70004034411700089</v>
      </c>
      <c r="S89" s="113">
        <f t="shared" si="129"/>
        <v>0.70328075364223896</v>
      </c>
      <c r="T89" s="109">
        <f t="shared" si="130"/>
        <v>9.6122247781794276E-2</v>
      </c>
      <c r="U89" s="114">
        <f t="shared" si="131"/>
        <v>3.9982473436301895E-2</v>
      </c>
      <c r="V89" s="110">
        <f t="shared" si="132"/>
        <v>7.2194627399485178E-2</v>
      </c>
      <c r="W89" s="115">
        <f t="shared" si="133"/>
        <v>8.0036264732547602E-2</v>
      </c>
      <c r="X89" s="109">
        <f t="shared" si="134"/>
        <v>2.2017745645744331E-2</v>
      </c>
      <c r="Y89" s="135">
        <f t="shared" si="135"/>
        <v>0.11745240253853127</v>
      </c>
      <c r="Z89" s="117">
        <f t="shared" si="136"/>
        <v>7.2892112420670898E-3</v>
      </c>
      <c r="AA89" s="109">
        <f t="shared" si="137"/>
        <v>0.32844430064404939</v>
      </c>
      <c r="AB89" s="109">
        <f t="shared" si="138"/>
        <v>0.28113703581991456</v>
      </c>
      <c r="AC89" s="109">
        <f t="shared" si="139"/>
        <v>9.3073436083408886E-2</v>
      </c>
      <c r="AD89" s="116">
        <f t="shared" si="140"/>
        <v>0.35477598860773357</v>
      </c>
      <c r="AE89" s="117">
        <f t="shared" si="141"/>
        <v>0.26133634550413154</v>
      </c>
      <c r="AF89" s="118">
        <f t="shared" si="142"/>
        <v>9.0244786944696287E-2</v>
      </c>
      <c r="AG89" s="119">
        <v>11966</v>
      </c>
      <c r="AH89" s="119">
        <f t="shared" si="143"/>
        <v>48482</v>
      </c>
      <c r="AI89" s="120">
        <v>36516</v>
      </c>
      <c r="AJ89" s="121"/>
      <c r="AK89" s="119">
        <v>25681</v>
      </c>
      <c r="AL89" s="119">
        <v>4409</v>
      </c>
      <c r="AM89" s="119">
        <f t="shared" si="144"/>
        <v>6892</v>
      </c>
      <c r="AN89" s="119">
        <v>110300</v>
      </c>
      <c r="AO89" s="122">
        <v>98268</v>
      </c>
      <c r="AP89" s="119">
        <f t="shared" si="145"/>
        <v>10266</v>
      </c>
      <c r="AQ89" s="123">
        <v>18789</v>
      </c>
      <c r="AR89" s="119">
        <v>9954</v>
      </c>
      <c r="AS89" s="137">
        <v>2394</v>
      </c>
      <c r="AT89" s="136">
        <v>912.25901411960047</v>
      </c>
      <c r="AU89" s="123">
        <v>1752.5652231460042</v>
      </c>
      <c r="AV89" s="119">
        <v>1460</v>
      </c>
      <c r="AW89" s="120">
        <v>515</v>
      </c>
      <c r="AX89" s="119">
        <v>8828</v>
      </c>
      <c r="AY89" s="119">
        <f t="shared" si="146"/>
        <v>820</v>
      </c>
      <c r="AZ89" s="119">
        <v>312</v>
      </c>
      <c r="BA89" s="119">
        <v>706</v>
      </c>
      <c r="BB89" s="124">
        <v>126</v>
      </c>
      <c r="BC89" s="120">
        <v>33</v>
      </c>
      <c r="BD89" s="119">
        <f t="shared" si="147"/>
        <v>3510</v>
      </c>
      <c r="BE89" s="119">
        <v>885</v>
      </c>
      <c r="BF89" s="120">
        <v>179</v>
      </c>
      <c r="BG89" s="120">
        <v>1724</v>
      </c>
      <c r="BH89" s="119">
        <v>678</v>
      </c>
      <c r="BI89" s="119">
        <v>2783</v>
      </c>
      <c r="BJ89" s="119">
        <v>1023</v>
      </c>
      <c r="BK89" s="124">
        <f t="shared" si="148"/>
        <v>804</v>
      </c>
      <c r="BL89" s="125"/>
      <c r="BM89" s="22">
        <f t="shared" si="149"/>
        <v>0.49693519069933373</v>
      </c>
      <c r="BN89" s="39">
        <f t="shared" si="150"/>
        <v>0.33106074342701725</v>
      </c>
      <c r="BO89" s="126">
        <f t="shared" si="151"/>
        <v>0.43954669084315501</v>
      </c>
      <c r="BP89" s="39">
        <f t="shared" si="152"/>
        <v>0.70004034411700089</v>
      </c>
      <c r="BQ89" s="127">
        <f t="shared" si="153"/>
        <v>0.26836961177524238</v>
      </c>
      <c r="BR89" s="127">
        <f t="shared" si="154"/>
        <v>3.9982473436301895E-2</v>
      </c>
      <c r="BS89" s="39">
        <f t="shared" si="155"/>
        <v>7.2194627399485178E-2</v>
      </c>
      <c r="BT89" s="39">
        <f t="shared" si="156"/>
        <v>0.27247591937283033</v>
      </c>
      <c r="BU89" s="127">
        <f t="shared" si="157"/>
        <v>9.3073436083408886E-2</v>
      </c>
      <c r="BV89" s="127">
        <f t="shared" si="158"/>
        <v>8.0036264732547602E-2</v>
      </c>
      <c r="BW89" s="125"/>
      <c r="BX89" s="22">
        <f t="shared" si="159"/>
        <v>0.50196441934070457</v>
      </c>
      <c r="BY89" s="39">
        <f t="shared" si="160"/>
        <v>0.33106074342701725</v>
      </c>
      <c r="BZ89" s="39">
        <f t="shared" si="161"/>
        <v>0.43954669084315501</v>
      </c>
      <c r="CA89" s="39">
        <f t="shared" si="162"/>
        <v>0.70004034411700089</v>
      </c>
      <c r="CB89" s="126">
        <f t="shared" si="163"/>
        <v>0.26836961177524238</v>
      </c>
      <c r="CC89" s="127">
        <f t="shared" si="164"/>
        <v>3.9982473436301895E-2</v>
      </c>
      <c r="CD89" s="127">
        <f t="shared" si="165"/>
        <v>7.2194627399485178E-2</v>
      </c>
      <c r="CE89" s="39">
        <f t="shared" si="166"/>
        <v>0.27247591937283033</v>
      </c>
      <c r="CF89" s="127">
        <f t="shared" si="167"/>
        <v>9.3073436083408886E-2</v>
      </c>
      <c r="CG89" s="127">
        <f t="shared" si="168"/>
        <v>8.0036264732547602E-2</v>
      </c>
      <c r="CH89" s="101"/>
      <c r="CI89" s="35">
        <v>1963</v>
      </c>
      <c r="CJ89" s="22">
        <v>0.49363490553981559</v>
      </c>
      <c r="CK89" s="22">
        <v>0.50403112303067754</v>
      </c>
      <c r="CL89" s="101"/>
      <c r="CT89" s="101"/>
      <c r="CU89" s="35">
        <v>1963</v>
      </c>
      <c r="CV89" s="39">
        <v>0.33368198272551214</v>
      </c>
      <c r="CW89" s="39">
        <v>0.68080317210970787</v>
      </c>
      <c r="CX89" s="39">
        <v>0.27314658945525555</v>
      </c>
      <c r="CY89" s="101"/>
      <c r="DG89" s="101"/>
      <c r="DH89" s="35">
        <v>1935</v>
      </c>
      <c r="DI89" s="258">
        <v>4.34</v>
      </c>
      <c r="DJ89" s="257">
        <v>23.6</v>
      </c>
      <c r="DK89" s="259">
        <v>0.97</v>
      </c>
      <c r="DL89" s="260">
        <v>1.47</v>
      </c>
      <c r="DM89" s="101"/>
    </row>
    <row r="90" spans="1:117" ht="14.25" x14ac:dyDescent="0.2">
      <c r="A90" s="101"/>
      <c r="B90" s="102">
        <v>1940</v>
      </c>
      <c r="C90" s="103">
        <v>29</v>
      </c>
      <c r="D90" s="104">
        <v>2896</v>
      </c>
      <c r="E90" s="105">
        <v>13743</v>
      </c>
      <c r="F90" s="106">
        <f t="shared" si="118"/>
        <v>13735.958792475434</v>
      </c>
      <c r="G90" s="132">
        <f t="shared" si="169"/>
        <v>0.99948765134799056</v>
      </c>
      <c r="H90" s="106">
        <f>E90-F90</f>
        <v>7.0412075245658343</v>
      </c>
      <c r="I90" s="109">
        <f t="shared" si="119"/>
        <v>6.7040610275970386E-2</v>
      </c>
      <c r="J90" s="109">
        <f t="shared" si="120"/>
        <v>0.19286378188577921</v>
      </c>
      <c r="K90" s="110">
        <f t="shared" si="121"/>
        <v>0.2776633321583471</v>
      </c>
      <c r="L90" s="109">
        <f t="shared" si="122"/>
        <v>0.34760601301323762</v>
      </c>
      <c r="M90" s="109">
        <f t="shared" si="123"/>
        <v>0.2800164936087266</v>
      </c>
      <c r="N90" s="109">
        <f t="shared" si="124"/>
        <v>0.38807286135102098</v>
      </c>
      <c r="O90" s="111">
        <f t="shared" si="125"/>
        <v>0.50604388245422416</v>
      </c>
      <c r="P90" s="112">
        <f t="shared" si="126"/>
        <v>0.49626037682596436</v>
      </c>
      <c r="Q90" s="109">
        <f t="shared" si="127"/>
        <v>0.4617276194749832</v>
      </c>
      <c r="R90" s="109">
        <f t="shared" si="128"/>
        <v>0.71978433488525173</v>
      </c>
      <c r="S90" s="113">
        <f t="shared" si="129"/>
        <v>0.68875864917897345</v>
      </c>
      <c r="T90" s="109">
        <f t="shared" si="130"/>
        <v>9.1397294226995759E-2</v>
      </c>
      <c r="U90" s="114">
        <f t="shared" si="131"/>
        <v>4.4924093772591142E-2</v>
      </c>
      <c r="V90" s="110">
        <f t="shared" si="132"/>
        <v>6.0859294206139489E-2</v>
      </c>
      <c r="W90" s="115">
        <f t="shared" si="133"/>
        <v>8.1211577294144049E-2</v>
      </c>
      <c r="X90" s="109">
        <f t="shared" si="134"/>
        <v>2.2255499328720438E-2</v>
      </c>
      <c r="Y90" s="135">
        <f t="shared" si="135"/>
        <v>0.12333856854386359</v>
      </c>
      <c r="Z90" s="117">
        <f t="shared" si="136"/>
        <v>7.7361453892752976E-3</v>
      </c>
      <c r="AA90" s="109">
        <f t="shared" si="137"/>
        <v>0.33171147353423069</v>
      </c>
      <c r="AB90" s="109">
        <f t="shared" si="138"/>
        <v>0.25857172363936798</v>
      </c>
      <c r="AC90" s="109">
        <f t="shared" si="139"/>
        <v>8.9881085932241422E-2</v>
      </c>
      <c r="AD90" s="116">
        <f t="shared" si="140"/>
        <v>0.35482288546937935</v>
      </c>
      <c r="AE90" s="117">
        <f t="shared" si="141"/>
        <v>0.26728853976714828</v>
      </c>
      <c r="AF90" s="118">
        <f t="shared" si="142"/>
        <v>8.6668162441103883E-2</v>
      </c>
      <c r="AG90" s="119">
        <v>12716</v>
      </c>
      <c r="AH90" s="119">
        <f t="shared" si="143"/>
        <v>51448</v>
      </c>
      <c r="AI90" s="120">
        <v>38732</v>
      </c>
      <c r="AJ90" s="121"/>
      <c r="AK90" s="119">
        <v>26677</v>
      </c>
      <c r="AL90" s="119">
        <v>4625</v>
      </c>
      <c r="AM90" s="119">
        <f t="shared" si="144"/>
        <v>7470</v>
      </c>
      <c r="AN90" s="119">
        <v>111425</v>
      </c>
      <c r="AO90" s="122">
        <v>99806</v>
      </c>
      <c r="AP90" s="119">
        <f t="shared" si="145"/>
        <v>10015</v>
      </c>
      <c r="AQ90" s="123">
        <v>19207</v>
      </c>
      <c r="AR90" s="119">
        <v>9657</v>
      </c>
      <c r="AS90" s="137">
        <v>2338</v>
      </c>
      <c r="AT90" s="136">
        <v>793.20218319219464</v>
      </c>
      <c r="AU90" s="123">
        <v>1720.1378917751601</v>
      </c>
      <c r="AV90" s="119">
        <v>1740</v>
      </c>
      <c r="AW90" s="120">
        <v>479</v>
      </c>
      <c r="AX90" s="119">
        <v>9049</v>
      </c>
      <c r="AY90" s="119">
        <f t="shared" si="146"/>
        <v>795</v>
      </c>
      <c r="AZ90" s="119">
        <v>358</v>
      </c>
      <c r="BA90" s="119">
        <v>656</v>
      </c>
      <c r="BB90" s="124">
        <v>143</v>
      </c>
      <c r="BC90" s="120">
        <v>51</v>
      </c>
      <c r="BD90" s="119">
        <f t="shared" si="147"/>
        <v>3540</v>
      </c>
      <c r="BE90" s="119">
        <v>953</v>
      </c>
      <c r="BF90" s="120">
        <v>173</v>
      </c>
      <c r="BG90" s="120">
        <v>1564</v>
      </c>
      <c r="BH90" s="119">
        <v>719</v>
      </c>
      <c r="BI90" s="119">
        <v>2837</v>
      </c>
      <c r="BJ90" s="119">
        <v>1105</v>
      </c>
      <c r="BK90" s="124">
        <f t="shared" si="148"/>
        <v>862</v>
      </c>
      <c r="BL90" s="125"/>
      <c r="BM90" s="22">
        <f t="shared" si="149"/>
        <v>0.50604388245422416</v>
      </c>
      <c r="BN90" s="39">
        <f t="shared" si="150"/>
        <v>0.34760601301323762</v>
      </c>
      <c r="BO90" s="126">
        <f t="shared" si="151"/>
        <v>0.4617276194749832</v>
      </c>
      <c r="BP90" s="39">
        <f t="shared" si="152"/>
        <v>0.71978433488525173</v>
      </c>
      <c r="BQ90" s="127">
        <f t="shared" si="153"/>
        <v>0.2800164936087266</v>
      </c>
      <c r="BR90" s="127">
        <f t="shared" si="154"/>
        <v>4.4924093772591142E-2</v>
      </c>
      <c r="BS90" s="39">
        <f t="shared" si="155"/>
        <v>6.0859294206139489E-2</v>
      </c>
      <c r="BT90" s="39">
        <f t="shared" si="156"/>
        <v>0.2776633321583471</v>
      </c>
      <c r="BU90" s="127">
        <f t="shared" si="157"/>
        <v>8.9881085932241422E-2</v>
      </c>
      <c r="BV90" s="127">
        <f t="shared" si="158"/>
        <v>8.1211577294144049E-2</v>
      </c>
      <c r="BW90" s="125"/>
      <c r="BX90" s="22">
        <f t="shared" si="159"/>
        <v>0.49626037682596436</v>
      </c>
      <c r="BY90" s="39">
        <f t="shared" si="160"/>
        <v>0.34760601301323762</v>
      </c>
      <c r="BZ90" s="39">
        <f t="shared" si="161"/>
        <v>0.4617276194749832</v>
      </c>
      <c r="CA90" s="39">
        <f t="shared" si="162"/>
        <v>0.71978433488525173</v>
      </c>
      <c r="CB90" s="126">
        <f t="shared" si="163"/>
        <v>0.2800164936087266</v>
      </c>
      <c r="CC90" s="127">
        <f t="shared" si="164"/>
        <v>4.4924093772591142E-2</v>
      </c>
      <c r="CD90" s="127">
        <f t="shared" si="165"/>
        <v>6.0859294206139489E-2</v>
      </c>
      <c r="CE90" s="39">
        <f t="shared" si="166"/>
        <v>0.2776633321583471</v>
      </c>
      <c r="CF90" s="127">
        <f t="shared" si="167"/>
        <v>8.9881085932241422E-2</v>
      </c>
      <c r="CG90" s="127">
        <f t="shared" si="168"/>
        <v>8.1211577294144049E-2</v>
      </c>
      <c r="CH90" s="101"/>
      <c r="CI90" s="35">
        <v>1964</v>
      </c>
      <c r="CJ90" s="22">
        <v>0.49670624535059588</v>
      </c>
      <c r="CK90" s="22">
        <v>0.50210778943576273</v>
      </c>
      <c r="CL90" s="101"/>
      <c r="CT90" s="101"/>
      <c r="CU90" s="35">
        <v>1964</v>
      </c>
      <c r="CV90" s="39">
        <v>0.33936265344280953</v>
      </c>
      <c r="CW90" s="39">
        <v>0.6904851304746884</v>
      </c>
      <c r="CX90" s="39">
        <v>0.27913570700108709</v>
      </c>
      <c r="CY90" s="101"/>
      <c r="DG90" s="101"/>
      <c r="DH90" s="35">
        <v>1934</v>
      </c>
      <c r="DI90" s="258">
        <v>4.26</v>
      </c>
      <c r="DJ90" s="257">
        <v>23.4</v>
      </c>
      <c r="DK90" s="259">
        <v>0.97</v>
      </c>
      <c r="DL90" s="260">
        <v>1.46</v>
      </c>
      <c r="DM90" s="101"/>
    </row>
    <row r="91" spans="1:117" ht="14.25" x14ac:dyDescent="0.2">
      <c r="A91" s="101"/>
      <c r="B91" s="102">
        <v>1939</v>
      </c>
      <c r="C91" s="103">
        <v>30</v>
      </c>
      <c r="D91" s="104">
        <v>2840</v>
      </c>
      <c r="E91" s="105">
        <v>13804</v>
      </c>
      <c r="F91" s="106">
        <f t="shared" si="118"/>
        <v>13368.474309218976</v>
      </c>
      <c r="G91" s="133">
        <f t="shared" si="169"/>
        <v>0.96844931246153121</v>
      </c>
      <c r="H91" s="106">
        <f t="shared" si="173"/>
        <v>435.52569078102351</v>
      </c>
      <c r="I91" s="109">
        <f t="shared" si="119"/>
        <v>6.5998344355799751E-2</v>
      </c>
      <c r="J91" s="109">
        <f t="shared" si="120"/>
        <v>0.18962858412399697</v>
      </c>
      <c r="K91" s="110">
        <f t="shared" si="121"/>
        <v>0.28455455642657507</v>
      </c>
      <c r="L91" s="109">
        <f t="shared" si="122"/>
        <v>0.34804006295086737</v>
      </c>
      <c r="M91" s="109">
        <f t="shared" si="123"/>
        <v>0.27169231921506948</v>
      </c>
      <c r="N91" s="109">
        <f t="shared" si="124"/>
        <v>0.39275045425148591</v>
      </c>
      <c r="O91" s="111">
        <f t="shared" si="125"/>
        <v>0.50531461597369087</v>
      </c>
      <c r="P91" s="112">
        <f t="shared" si="126"/>
        <v>0.49671705788637055</v>
      </c>
      <c r="Q91" s="109">
        <f t="shared" si="127"/>
        <v>0.46358947301390924</v>
      </c>
      <c r="R91" s="109">
        <f t="shared" si="128"/>
        <v>0.73177747916000069</v>
      </c>
      <c r="S91" s="113">
        <f t="shared" si="129"/>
        <v>0.69795342272406491</v>
      </c>
      <c r="T91" s="109">
        <f t="shared" si="130"/>
        <v>9.2239734441569299E-2</v>
      </c>
      <c r="U91" s="114">
        <f t="shared" si="131"/>
        <v>4.2421391045244256E-2</v>
      </c>
      <c r="V91" s="110">
        <f t="shared" si="132"/>
        <v>8.6430794807840411E-2</v>
      </c>
      <c r="W91" s="115">
        <f t="shared" si="133"/>
        <v>7.733313926514869E-2</v>
      </c>
      <c r="X91" s="109">
        <f t="shared" si="134"/>
        <v>2.1354452547113097E-2</v>
      </c>
      <c r="Y91" s="135">
        <f t="shared" si="135"/>
        <v>0.12557424472604548</v>
      </c>
      <c r="Z91" s="117">
        <f t="shared" si="136"/>
        <v>7.4322050087785533E-3</v>
      </c>
      <c r="AA91" s="109">
        <f t="shared" si="137"/>
        <v>0.33902702490851483</v>
      </c>
      <c r="AB91" s="109">
        <f t="shared" si="138"/>
        <v>0.26140254580621552</v>
      </c>
      <c r="AC91" s="109">
        <f t="shared" si="139"/>
        <v>9.0978558497912254E-2</v>
      </c>
      <c r="AD91" s="116">
        <f t="shared" si="140"/>
        <v>0.36080399383151679</v>
      </c>
      <c r="AE91" s="117">
        <f t="shared" si="141"/>
        <v>0.27412152382125587</v>
      </c>
      <c r="AF91" s="118">
        <f t="shared" si="142"/>
        <v>8.7767336505135227E-2</v>
      </c>
      <c r="AG91" s="119">
        <v>12702</v>
      </c>
      <c r="AH91" s="119">
        <f t="shared" si="143"/>
        <v>50961</v>
      </c>
      <c r="AI91" s="120">
        <v>38259</v>
      </c>
      <c r="AJ91" s="121"/>
      <c r="AK91" s="119">
        <v>26703</v>
      </c>
      <c r="AL91" s="119">
        <v>4577</v>
      </c>
      <c r="AM91" s="119">
        <f t="shared" si="144"/>
        <v>7255</v>
      </c>
      <c r="AN91" s="119">
        <v>109927</v>
      </c>
      <c r="AO91" s="122">
        <v>97413</v>
      </c>
      <c r="AP91" s="119">
        <f t="shared" si="145"/>
        <v>10001</v>
      </c>
      <c r="AQ91" s="123">
        <v>19448</v>
      </c>
      <c r="AR91" s="119">
        <v>9648</v>
      </c>
      <c r="AS91" s="137">
        <v>2394</v>
      </c>
      <c r="AT91" s="136">
        <v>848.75577855316635</v>
      </c>
      <c r="AU91" s="123">
        <v>1756.8985475118516</v>
      </c>
      <c r="AV91" s="119">
        <v>1623</v>
      </c>
      <c r="AW91" s="120">
        <v>444</v>
      </c>
      <c r="AX91" s="119">
        <v>8501</v>
      </c>
      <c r="AY91" s="119">
        <f t="shared" si="146"/>
        <v>804</v>
      </c>
      <c r="AZ91" s="119">
        <v>353</v>
      </c>
      <c r="BA91" s="119">
        <v>603</v>
      </c>
      <c r="BB91" s="124">
        <v>163</v>
      </c>
      <c r="BC91" s="120">
        <v>49</v>
      </c>
      <c r="BD91" s="119">
        <f t="shared" si="147"/>
        <v>3529</v>
      </c>
      <c r="BE91" s="119">
        <v>960</v>
      </c>
      <c r="BF91" s="120">
        <v>197</v>
      </c>
      <c r="BG91" s="120">
        <v>2458</v>
      </c>
      <c r="BH91" s="119">
        <v>654</v>
      </c>
      <c r="BI91" s="119">
        <v>2839</v>
      </c>
      <c r="BJ91" s="119">
        <v>1055</v>
      </c>
      <c r="BK91" s="124">
        <f t="shared" si="148"/>
        <v>817</v>
      </c>
      <c r="BL91" s="125"/>
      <c r="BM91" s="22">
        <f t="shared" si="149"/>
        <v>0.50531461597369087</v>
      </c>
      <c r="BN91" s="39">
        <f t="shared" si="150"/>
        <v>0.34804006295086737</v>
      </c>
      <c r="BO91" s="126">
        <f t="shared" si="151"/>
        <v>0.46358947301390924</v>
      </c>
      <c r="BP91" s="39">
        <f t="shared" si="152"/>
        <v>0.73177747916000069</v>
      </c>
      <c r="BQ91" s="127">
        <f t="shared" si="153"/>
        <v>0.27169231921506948</v>
      </c>
      <c r="BR91" s="127">
        <f t="shared" si="154"/>
        <v>4.2421391045244256E-2</v>
      </c>
      <c r="BS91" s="39">
        <f t="shared" si="155"/>
        <v>8.6430794807840411E-2</v>
      </c>
      <c r="BT91" s="39">
        <f t="shared" si="156"/>
        <v>0.28455455642657507</v>
      </c>
      <c r="BU91" s="127">
        <f t="shared" si="157"/>
        <v>9.0978558497912254E-2</v>
      </c>
      <c r="BV91" s="127">
        <f t="shared" si="158"/>
        <v>7.733313926514869E-2</v>
      </c>
      <c r="BW91" s="125"/>
      <c r="BX91" s="22">
        <f t="shared" si="159"/>
        <v>0.49671705788637055</v>
      </c>
      <c r="BY91" s="39">
        <f t="shared" si="160"/>
        <v>0.34804006295086737</v>
      </c>
      <c r="BZ91" s="39">
        <f t="shared" si="161"/>
        <v>0.46358947301390924</v>
      </c>
      <c r="CA91" s="39">
        <f t="shared" si="162"/>
        <v>0.73177747916000069</v>
      </c>
      <c r="CB91" s="126">
        <f t="shared" si="163"/>
        <v>0.27169231921506948</v>
      </c>
      <c r="CC91" s="127">
        <f t="shared" si="164"/>
        <v>4.2421391045244256E-2</v>
      </c>
      <c r="CD91" s="127">
        <f t="shared" si="165"/>
        <v>8.6430794807840411E-2</v>
      </c>
      <c r="CE91" s="39">
        <f t="shared" si="166"/>
        <v>0.28455455642657507</v>
      </c>
      <c r="CF91" s="127">
        <f t="shared" si="167"/>
        <v>9.0978558497912254E-2</v>
      </c>
      <c r="CG91" s="127">
        <f t="shared" si="168"/>
        <v>7.733313926514869E-2</v>
      </c>
      <c r="CH91" s="101"/>
      <c r="CI91" s="35">
        <v>1965</v>
      </c>
      <c r="CJ91" s="22">
        <v>0.49389125172724962</v>
      </c>
      <c r="CK91" s="22">
        <v>0.50387059398973899</v>
      </c>
      <c r="CL91" s="101"/>
      <c r="CT91" s="101"/>
      <c r="CU91" s="35">
        <v>1965</v>
      </c>
      <c r="CV91" s="39">
        <v>0.33222832195741769</v>
      </c>
      <c r="CW91" s="39">
        <v>0.68266256696144079</v>
      </c>
      <c r="CX91" s="39">
        <v>0.27406729694012399</v>
      </c>
      <c r="CY91" s="101"/>
      <c r="DG91" s="101"/>
      <c r="DH91" s="35">
        <v>1933</v>
      </c>
      <c r="DI91" s="258">
        <v>3.85</v>
      </c>
      <c r="DJ91" s="257">
        <v>23.8</v>
      </c>
      <c r="DK91" s="259">
        <v>0.97</v>
      </c>
      <c r="DL91" s="260">
        <v>1.38</v>
      </c>
      <c r="DM91" s="101"/>
    </row>
    <row r="92" spans="1:117" ht="14.25" x14ac:dyDescent="0.2">
      <c r="A92" s="101"/>
      <c r="B92" s="102">
        <v>1938</v>
      </c>
      <c r="C92" s="103">
        <v>30</v>
      </c>
      <c r="D92" s="104">
        <v>2926</v>
      </c>
      <c r="E92" s="105">
        <v>14519</v>
      </c>
      <c r="F92" s="106">
        <f t="shared" si="118"/>
        <v>14434.721486325734</v>
      </c>
      <c r="G92" s="132">
        <f t="shared" si="169"/>
        <v>0.99419529487745262</v>
      </c>
      <c r="H92" s="106">
        <f>E92-F92</f>
        <v>84.278513674265923</v>
      </c>
      <c r="I92" s="109">
        <f t="shared" si="119"/>
        <v>6.6541655978842526E-2</v>
      </c>
      <c r="J92" s="109">
        <f t="shared" si="120"/>
        <v>0.19024377908152942</v>
      </c>
      <c r="K92" s="110">
        <f t="shared" si="121"/>
        <v>0.28219102537905871</v>
      </c>
      <c r="L92" s="109">
        <f t="shared" si="122"/>
        <v>0.34977046976303988</v>
      </c>
      <c r="M92" s="109">
        <f t="shared" si="123"/>
        <v>0.27364324167030407</v>
      </c>
      <c r="N92" s="109">
        <f t="shared" si="124"/>
        <v>0.39276526852136945</v>
      </c>
      <c r="O92" s="111">
        <f t="shared" si="125"/>
        <v>0.50814511246394178</v>
      </c>
      <c r="P92" s="112">
        <f t="shared" si="126"/>
        <v>0.49494454513122699</v>
      </c>
      <c r="Q92" s="109">
        <f t="shared" si="127"/>
        <v>0.46868393819047027</v>
      </c>
      <c r="R92" s="109">
        <f t="shared" si="128"/>
        <v>0.73216127771331618</v>
      </c>
      <c r="S92" s="113">
        <f t="shared" si="129"/>
        <v>0.69522557151527409</v>
      </c>
      <c r="T92" s="109">
        <f t="shared" si="130"/>
        <v>0.10911895609953469</v>
      </c>
      <c r="U92" s="114">
        <f t="shared" si="131"/>
        <v>4.2408456402994135E-2</v>
      </c>
      <c r="V92" s="110">
        <f t="shared" si="132"/>
        <v>6.6017213846927145E-2</v>
      </c>
      <c r="W92" s="115">
        <f t="shared" si="133"/>
        <v>7.3723873798172607E-2</v>
      </c>
      <c r="X92" s="109">
        <f t="shared" si="134"/>
        <v>1.9168521141007484E-2</v>
      </c>
      <c r="Y92" s="135">
        <f t="shared" si="135"/>
        <v>0.12842194645178981</v>
      </c>
      <c r="Z92" s="117">
        <f t="shared" si="136"/>
        <v>6.7045826441529495E-3</v>
      </c>
      <c r="AA92" s="109">
        <f t="shared" si="137"/>
        <v>0.33939600919194673</v>
      </c>
      <c r="AB92" s="109">
        <f t="shared" si="138"/>
        <v>0.26620979162451952</v>
      </c>
      <c r="AC92" s="109">
        <f t="shared" si="139"/>
        <v>9.3112323872029154E-2</v>
      </c>
      <c r="AD92" s="116">
        <f t="shared" si="140"/>
        <v>0.36716063119563019</v>
      </c>
      <c r="AE92" s="117">
        <f t="shared" si="141"/>
        <v>0.27306045827911918</v>
      </c>
      <c r="AF92" s="118">
        <f t="shared" si="142"/>
        <v>8.922932679975587E-2</v>
      </c>
      <c r="AG92" s="119">
        <v>13444</v>
      </c>
      <c r="AH92" s="119">
        <f t="shared" si="143"/>
        <v>52988</v>
      </c>
      <c r="AI92" s="120">
        <v>39544</v>
      </c>
      <c r="AJ92" s="121"/>
      <c r="AK92" s="119">
        <v>27492</v>
      </c>
      <c r="AL92" s="119">
        <v>4671</v>
      </c>
      <c r="AM92" s="119">
        <f t="shared" si="144"/>
        <v>7523</v>
      </c>
      <c r="AN92" s="119">
        <v>113057</v>
      </c>
      <c r="AO92" s="122">
        <v>100681</v>
      </c>
      <c r="AP92" s="119">
        <f t="shared" si="145"/>
        <v>10527</v>
      </c>
      <c r="AQ92" s="123">
        <v>19969</v>
      </c>
      <c r="AR92" s="119">
        <v>10088</v>
      </c>
      <c r="AS92" s="137">
        <v>2741</v>
      </c>
      <c r="AT92" s="136">
        <v>811.5847043628869</v>
      </c>
      <c r="AU92" s="123">
        <v>2097.0265198439151</v>
      </c>
      <c r="AV92" s="119">
        <v>1677</v>
      </c>
      <c r="AW92" s="120">
        <v>464</v>
      </c>
      <c r="AX92" s="119">
        <v>8335</v>
      </c>
      <c r="AY92" s="119">
        <f t="shared" si="146"/>
        <v>821</v>
      </c>
      <c r="AZ92" s="119">
        <v>439</v>
      </c>
      <c r="BA92" s="119">
        <v>574</v>
      </c>
      <c r="BB92" s="124">
        <v>144</v>
      </c>
      <c r="BC92" s="120">
        <v>45</v>
      </c>
      <c r="BD92" s="119">
        <f t="shared" si="147"/>
        <v>4315</v>
      </c>
      <c r="BE92" s="119">
        <v>1228</v>
      </c>
      <c r="BF92" s="120">
        <v>213</v>
      </c>
      <c r="BG92" s="120">
        <v>1799</v>
      </c>
      <c r="BH92" s="119">
        <v>614</v>
      </c>
      <c r="BI92" s="119">
        <v>3593</v>
      </c>
      <c r="BJ92" s="119">
        <v>1175</v>
      </c>
      <c r="BK92" s="124">
        <f t="shared" si="148"/>
        <v>758</v>
      </c>
      <c r="BL92" s="125"/>
      <c r="BM92" s="22">
        <f t="shared" si="149"/>
        <v>0.50814511246394178</v>
      </c>
      <c r="BN92" s="39">
        <f t="shared" si="150"/>
        <v>0.34977046976303988</v>
      </c>
      <c r="BO92" s="126">
        <f t="shared" si="151"/>
        <v>0.46868393819047027</v>
      </c>
      <c r="BP92" s="39">
        <f t="shared" si="152"/>
        <v>0.73216127771331618</v>
      </c>
      <c r="BQ92" s="127">
        <f t="shared" si="153"/>
        <v>0.27364324167030407</v>
      </c>
      <c r="BR92" s="127">
        <f t="shared" si="154"/>
        <v>4.2408456402994135E-2</v>
      </c>
      <c r="BS92" s="39">
        <f t="shared" si="155"/>
        <v>6.6017213846927145E-2</v>
      </c>
      <c r="BT92" s="39">
        <f t="shared" si="156"/>
        <v>0.28219102537905871</v>
      </c>
      <c r="BU92" s="127">
        <f t="shared" si="157"/>
        <v>9.3112323872029154E-2</v>
      </c>
      <c r="BV92" s="127">
        <f t="shared" si="158"/>
        <v>7.3723873798172607E-2</v>
      </c>
      <c r="BW92" s="125"/>
      <c r="BX92" s="22">
        <f t="shared" si="159"/>
        <v>0.49494454513122699</v>
      </c>
      <c r="BY92" s="39">
        <f t="shared" si="160"/>
        <v>0.34977046976303988</v>
      </c>
      <c r="BZ92" s="39">
        <f t="shared" si="161"/>
        <v>0.46868393819047027</v>
      </c>
      <c r="CA92" s="39">
        <f t="shared" si="162"/>
        <v>0.73216127771331618</v>
      </c>
      <c r="CB92" s="126">
        <f t="shared" si="163"/>
        <v>0.27364324167030407</v>
      </c>
      <c r="CC92" s="127">
        <f t="shared" si="164"/>
        <v>4.2408456402994135E-2</v>
      </c>
      <c r="CD92" s="127">
        <f t="shared" si="165"/>
        <v>6.6017213846927145E-2</v>
      </c>
      <c r="CE92" s="39">
        <f t="shared" si="166"/>
        <v>0.28219102537905871</v>
      </c>
      <c r="CF92" s="127">
        <f t="shared" si="167"/>
        <v>9.3112323872029154E-2</v>
      </c>
      <c r="CG92" s="127">
        <f t="shared" si="168"/>
        <v>7.3723873798172607E-2</v>
      </c>
      <c r="CH92" s="101"/>
      <c r="CI92" s="35">
        <v>1966</v>
      </c>
      <c r="CJ92" s="22">
        <v>0.49572966762159681</v>
      </c>
      <c r="CK92" s="22">
        <v>0.50271934168004262</v>
      </c>
      <c r="CL92" s="101"/>
      <c r="CT92" s="101"/>
      <c r="CU92" s="35">
        <v>1966</v>
      </c>
      <c r="CV92" s="39">
        <v>0.33849617511482871</v>
      </c>
      <c r="CW92" s="39">
        <v>0.685926511302825</v>
      </c>
      <c r="CX92" s="39">
        <v>0.27592740889455342</v>
      </c>
      <c r="CY92" s="101"/>
      <c r="DG92" s="101"/>
      <c r="DH92" s="35">
        <v>1932</v>
      </c>
      <c r="DI92" s="258">
        <v>4.1100000000000003</v>
      </c>
      <c r="DJ92" s="257">
        <v>23.6</v>
      </c>
      <c r="DK92" s="259">
        <v>0.97</v>
      </c>
      <c r="DL92" s="260">
        <v>1.41</v>
      </c>
      <c r="DM92" s="101"/>
    </row>
    <row r="93" spans="1:117" ht="14.25" x14ac:dyDescent="0.2">
      <c r="A93" s="101"/>
      <c r="B93" s="102">
        <v>1937</v>
      </c>
      <c r="C93" s="103">
        <v>30</v>
      </c>
      <c r="D93" s="104">
        <v>2963</v>
      </c>
      <c r="E93" s="105">
        <v>14831</v>
      </c>
      <c r="F93" s="106">
        <f t="shared" si="118"/>
        <v>14683.254800110088</v>
      </c>
      <c r="G93" s="132">
        <f t="shared" si="169"/>
        <v>0.99003808240240632</v>
      </c>
      <c r="H93" s="106">
        <f t="shared" si="173"/>
        <v>147.74519988991233</v>
      </c>
      <c r="I93" s="109">
        <f t="shared" si="119"/>
        <v>6.8688686415137187E-2</v>
      </c>
      <c r="J93" s="109">
        <f t="shared" si="120"/>
        <v>0.19299968091112146</v>
      </c>
      <c r="K93" s="110">
        <f t="shared" si="121"/>
        <v>0.28806858446253164</v>
      </c>
      <c r="L93" s="109">
        <f t="shared" si="122"/>
        <v>0.35590051802608474</v>
      </c>
      <c r="M93" s="109">
        <f t="shared" si="123"/>
        <v>0.27785434114279656</v>
      </c>
      <c r="N93" s="109">
        <f t="shared" si="124"/>
        <v>0.39821131854168701</v>
      </c>
      <c r="O93" s="111">
        <f t="shared" si="125"/>
        <v>0.51042055975750955</v>
      </c>
      <c r="P93" s="112">
        <f t="shared" si="126"/>
        <v>0.49351961513558934</v>
      </c>
      <c r="Q93" s="109">
        <f t="shared" si="127"/>
        <v>0.47488927520026558</v>
      </c>
      <c r="R93" s="109">
        <f t="shared" si="128"/>
        <v>0.73821207026445546</v>
      </c>
      <c r="S93" s="113">
        <f t="shared" si="129"/>
        <v>0.69460739795292215</v>
      </c>
      <c r="T93" s="109">
        <f t="shared" si="130"/>
        <v>0.10753295206303233</v>
      </c>
      <c r="U93" s="114">
        <f t="shared" si="131"/>
        <v>4.0499742274367347E-2</v>
      </c>
      <c r="V93" s="110">
        <f t="shared" si="132"/>
        <v>6.6375882001223144E-2</v>
      </c>
      <c r="W93" s="115">
        <f t="shared" si="133"/>
        <v>7.8629895259144073E-2</v>
      </c>
      <c r="X93" s="109">
        <f t="shared" si="134"/>
        <v>2.2311676198424193E-2</v>
      </c>
      <c r="Y93" s="135">
        <f t="shared" si="135"/>
        <v>0.12955893529478568</v>
      </c>
      <c r="Z93" s="117">
        <f t="shared" si="136"/>
        <v>7.9407371170494359E-3</v>
      </c>
      <c r="AA93" s="109">
        <f t="shared" si="137"/>
        <v>0.3400007517227685</v>
      </c>
      <c r="AB93" s="109">
        <f t="shared" si="138"/>
        <v>0.25198203284160919</v>
      </c>
      <c r="AC93" s="109">
        <f t="shared" si="139"/>
        <v>8.9680536021594606E-2</v>
      </c>
      <c r="AD93" s="116">
        <f t="shared" si="140"/>
        <v>0.3640313198006922</v>
      </c>
      <c r="AE93" s="117">
        <f t="shared" si="141"/>
        <v>0.27660052780764344</v>
      </c>
      <c r="AF93" s="118">
        <f t="shared" si="142"/>
        <v>8.5976605837184319E-2</v>
      </c>
      <c r="AG93" s="119">
        <v>13621</v>
      </c>
      <c r="AH93" s="119">
        <f t="shared" si="143"/>
        <v>54362</v>
      </c>
      <c r="AI93" s="120">
        <v>40741</v>
      </c>
      <c r="AJ93" s="121"/>
      <c r="AK93" s="119">
        <v>28299</v>
      </c>
      <c r="AL93" s="119">
        <v>4934</v>
      </c>
      <c r="AM93" s="119">
        <f t="shared" si="144"/>
        <v>7863</v>
      </c>
      <c r="AN93" s="119">
        <v>114473</v>
      </c>
      <c r="AO93" s="122">
        <v>102310</v>
      </c>
      <c r="AP93" s="119">
        <f t="shared" si="145"/>
        <v>10266</v>
      </c>
      <c r="AQ93" s="123">
        <v>20436</v>
      </c>
      <c r="AR93" s="119">
        <v>9842</v>
      </c>
      <c r="AS93" s="137">
        <v>2674</v>
      </c>
      <c r="AT93" s="136">
        <v>850.2198086118326</v>
      </c>
      <c r="AU93" s="123">
        <v>2022.1074270786846</v>
      </c>
      <c r="AV93" s="119">
        <v>1650</v>
      </c>
      <c r="AW93" s="120">
        <v>452</v>
      </c>
      <c r="AX93" s="119">
        <v>9001</v>
      </c>
      <c r="AY93" s="119">
        <f t="shared" si="146"/>
        <v>848</v>
      </c>
      <c r="AZ93" s="119">
        <v>424</v>
      </c>
      <c r="BA93" s="119">
        <v>594</v>
      </c>
      <c r="BB93" s="124">
        <v>173</v>
      </c>
      <c r="BC93" s="120">
        <v>44</v>
      </c>
      <c r="BD93" s="119">
        <f t="shared" si="147"/>
        <v>4381</v>
      </c>
      <c r="BE93" s="119">
        <v>1338</v>
      </c>
      <c r="BF93" s="120">
        <v>223</v>
      </c>
      <c r="BG93" s="120">
        <v>1854</v>
      </c>
      <c r="BH93" s="119">
        <v>736</v>
      </c>
      <c r="BI93" s="119">
        <v>3662</v>
      </c>
      <c r="BJ93" s="119">
        <v>1279</v>
      </c>
      <c r="BK93" s="124">
        <f t="shared" si="148"/>
        <v>909</v>
      </c>
      <c r="BL93" s="125"/>
      <c r="BM93" s="22">
        <f t="shared" si="149"/>
        <v>0.51042055975750955</v>
      </c>
      <c r="BN93" s="39">
        <f t="shared" si="150"/>
        <v>0.35590051802608474</v>
      </c>
      <c r="BO93" s="126">
        <f t="shared" si="151"/>
        <v>0.47488927520026558</v>
      </c>
      <c r="BP93" s="39">
        <f t="shared" si="152"/>
        <v>0.73821207026445546</v>
      </c>
      <c r="BQ93" s="127">
        <f t="shared" si="153"/>
        <v>0.27785434114279656</v>
      </c>
      <c r="BR93" s="127">
        <f t="shared" si="154"/>
        <v>4.0499742274367347E-2</v>
      </c>
      <c r="BS93" s="39">
        <f t="shared" si="155"/>
        <v>6.6375882001223144E-2</v>
      </c>
      <c r="BT93" s="39">
        <f t="shared" si="156"/>
        <v>0.28806858446253164</v>
      </c>
      <c r="BU93" s="127">
        <f t="shared" si="157"/>
        <v>8.9680536021594606E-2</v>
      </c>
      <c r="BV93" s="127">
        <f t="shared" si="158"/>
        <v>7.8629895259144073E-2</v>
      </c>
      <c r="BW93" s="125"/>
      <c r="BX93" s="22">
        <f t="shared" si="159"/>
        <v>0.49351961513558934</v>
      </c>
      <c r="BY93" s="39">
        <f t="shared" si="160"/>
        <v>0.35590051802608474</v>
      </c>
      <c r="BZ93" s="39">
        <f t="shared" si="161"/>
        <v>0.47488927520026558</v>
      </c>
      <c r="CA93" s="39">
        <f t="shared" si="162"/>
        <v>0.73821207026445546</v>
      </c>
      <c r="CB93" s="126">
        <f t="shared" si="163"/>
        <v>0.27785434114279656</v>
      </c>
      <c r="CC93" s="127">
        <f t="shared" si="164"/>
        <v>4.0499742274367347E-2</v>
      </c>
      <c r="CD93" s="127">
        <f t="shared" si="165"/>
        <v>6.6375882001223144E-2</v>
      </c>
      <c r="CE93" s="39">
        <f t="shared" si="166"/>
        <v>0.28806858446253164</v>
      </c>
      <c r="CF93" s="127">
        <f t="shared" si="167"/>
        <v>8.9680536021594606E-2</v>
      </c>
      <c r="CG93" s="127">
        <f t="shared" si="168"/>
        <v>7.8629895259144073E-2</v>
      </c>
      <c r="CH93" s="101"/>
      <c r="CI93" s="35">
        <v>1967</v>
      </c>
      <c r="CJ93" s="22">
        <v>0.48630740237399267</v>
      </c>
      <c r="CK93" s="22">
        <v>0.50861975010352867</v>
      </c>
      <c r="CL93" s="101"/>
      <c r="CT93" s="101"/>
      <c r="CU93" s="35">
        <v>1967</v>
      </c>
      <c r="CV93" s="39">
        <v>0.32026621149206452</v>
      </c>
      <c r="CW93" s="39">
        <v>0.66379038351794661</v>
      </c>
      <c r="CX93" s="39">
        <v>0.27388332898867745</v>
      </c>
      <c r="CY93" s="101"/>
      <c r="DG93" s="101"/>
      <c r="DH93" s="35">
        <v>1931</v>
      </c>
      <c r="DI93" s="258">
        <v>4.13</v>
      </c>
      <c r="DJ93" s="257">
        <v>23.7</v>
      </c>
      <c r="DK93" s="259">
        <v>0.97</v>
      </c>
      <c r="DL93" s="260">
        <v>1.44</v>
      </c>
      <c r="DM93" s="101"/>
    </row>
    <row r="94" spans="1:117" ht="14.25" x14ac:dyDescent="0.2">
      <c r="A94" s="101"/>
      <c r="B94" s="102">
        <v>1936</v>
      </c>
      <c r="C94" s="103">
        <v>23</v>
      </c>
      <c r="D94" s="104">
        <v>2784</v>
      </c>
      <c r="E94" s="105">
        <v>14635</v>
      </c>
      <c r="F94" s="106">
        <f t="shared" si="118"/>
        <v>14345.933230147692</v>
      </c>
      <c r="G94" s="132">
        <f t="shared" si="169"/>
        <v>0.98024825624514467</v>
      </c>
      <c r="H94" s="106">
        <f t="shared" si="173"/>
        <v>289.06676985230843</v>
      </c>
      <c r="I94" s="109">
        <f t="shared" si="119"/>
        <v>6.910346838719085E-2</v>
      </c>
      <c r="J94" s="109">
        <f t="shared" si="120"/>
        <v>0.19129667003027245</v>
      </c>
      <c r="K94" s="110">
        <f t="shared" si="121"/>
        <v>0.29520323630245193</v>
      </c>
      <c r="L94" s="109">
        <f t="shared" si="122"/>
        <v>0.36123717352871487</v>
      </c>
      <c r="M94" s="109">
        <f t="shared" si="123"/>
        <v>0.27229962654409651</v>
      </c>
      <c r="N94" s="109">
        <f t="shared" si="124"/>
        <v>0.4044443990980604</v>
      </c>
      <c r="O94" s="111">
        <f t="shared" si="125"/>
        <v>0.5137591669328182</v>
      </c>
      <c r="P94" s="112">
        <f t="shared" si="126"/>
        <v>0.49142891344313655</v>
      </c>
      <c r="Q94" s="109">
        <f t="shared" si="127"/>
        <v>0.48460823445787088</v>
      </c>
      <c r="R94" s="109">
        <f t="shared" si="128"/>
        <v>0.7515849878778631</v>
      </c>
      <c r="S94" s="113">
        <f t="shared" si="129"/>
        <v>0.70252270433905151</v>
      </c>
      <c r="T94" s="109">
        <f t="shared" si="130"/>
        <v>0.10607971745711403</v>
      </c>
      <c r="U94" s="114">
        <f t="shared" si="131"/>
        <v>3.9076690211907163E-2</v>
      </c>
      <c r="V94" s="110">
        <f t="shared" si="132"/>
        <v>6.6139674842022836E-2</v>
      </c>
      <c r="W94" s="115">
        <f t="shared" si="133"/>
        <v>7.5045109081961839E-2</v>
      </c>
      <c r="X94" s="109">
        <f t="shared" si="134"/>
        <v>2.1417759838546921E-2</v>
      </c>
      <c r="Y94" s="135">
        <f t="shared" si="135"/>
        <v>0.13336796252756666</v>
      </c>
      <c r="Z94" s="117">
        <f t="shared" si="136"/>
        <v>7.7368910273935155E-3</v>
      </c>
      <c r="AA94" s="109">
        <f t="shared" si="137"/>
        <v>0.34714058877980269</v>
      </c>
      <c r="AB94" s="109">
        <f t="shared" si="138"/>
        <v>0.2501765893037336</v>
      </c>
      <c r="AC94" s="109">
        <f t="shared" si="139"/>
        <v>9.037308400313486E-2</v>
      </c>
      <c r="AD94" s="116">
        <f t="shared" si="140"/>
        <v>0.36919778002018161</v>
      </c>
      <c r="AE94" s="117">
        <f t="shared" si="141"/>
        <v>0.28413137300915203</v>
      </c>
      <c r="AF94" s="118">
        <f t="shared" si="142"/>
        <v>8.6026208832267123E-2</v>
      </c>
      <c r="AG94" s="119">
        <v>13538</v>
      </c>
      <c r="AH94" s="119">
        <f t="shared" si="143"/>
        <v>53178</v>
      </c>
      <c r="AI94" s="120">
        <v>39640</v>
      </c>
      <c r="AJ94" s="121"/>
      <c r="AK94" s="119">
        <v>27848</v>
      </c>
      <c r="AL94" s="119">
        <v>4923</v>
      </c>
      <c r="AM94" s="119">
        <f t="shared" si="144"/>
        <v>7583</v>
      </c>
      <c r="AN94" s="119">
        <v>109734</v>
      </c>
      <c r="AO94" s="122">
        <v>98011</v>
      </c>
      <c r="AP94" s="119">
        <f t="shared" si="145"/>
        <v>9917</v>
      </c>
      <c r="AQ94" s="123">
        <v>20265</v>
      </c>
      <c r="AR94" s="119">
        <v>9440</v>
      </c>
      <c r="AS94" s="137">
        <v>2611</v>
      </c>
      <c r="AT94" s="136">
        <v>860.77671073778527</v>
      </c>
      <c r="AU94" s="123">
        <v>1880.9464187852861</v>
      </c>
      <c r="AV94" s="119">
        <v>1549</v>
      </c>
      <c r="AW94" s="120">
        <v>569</v>
      </c>
      <c r="AX94" s="119">
        <v>8235</v>
      </c>
      <c r="AY94" s="119">
        <f t="shared" si="146"/>
        <v>926</v>
      </c>
      <c r="AZ94" s="119">
        <v>477</v>
      </c>
      <c r="BA94" s="119">
        <v>562</v>
      </c>
      <c r="BB94" s="124">
        <v>176</v>
      </c>
      <c r="BC94" s="120">
        <v>41</v>
      </c>
      <c r="BD94" s="119">
        <f t="shared" si="147"/>
        <v>4205</v>
      </c>
      <c r="BE94" s="119">
        <v>1131</v>
      </c>
      <c r="BF94" s="120">
        <v>181</v>
      </c>
      <c r="BG94" s="120">
        <v>1761</v>
      </c>
      <c r="BH94" s="119">
        <v>673</v>
      </c>
      <c r="BI94" s="119">
        <v>3414</v>
      </c>
      <c r="BJ94" s="119">
        <v>1111</v>
      </c>
      <c r="BK94" s="124">
        <f t="shared" si="148"/>
        <v>849</v>
      </c>
      <c r="BL94" s="125"/>
      <c r="BM94" s="22">
        <f t="shared" si="149"/>
        <v>0.5137591669328182</v>
      </c>
      <c r="BN94" s="39">
        <f t="shared" si="150"/>
        <v>0.36123717352871487</v>
      </c>
      <c r="BO94" s="126">
        <f t="shared" si="151"/>
        <v>0.48460823445787088</v>
      </c>
      <c r="BP94" s="39">
        <f t="shared" si="152"/>
        <v>0.7515849878778631</v>
      </c>
      <c r="BQ94" s="127">
        <f t="shared" si="153"/>
        <v>0.27229962654409651</v>
      </c>
      <c r="BR94" s="127">
        <f t="shared" si="154"/>
        <v>3.9076690211907163E-2</v>
      </c>
      <c r="BS94" s="39">
        <f t="shared" si="155"/>
        <v>6.6139674842022836E-2</v>
      </c>
      <c r="BT94" s="39">
        <f t="shared" si="156"/>
        <v>0.29520323630245193</v>
      </c>
      <c r="BU94" s="127">
        <f t="shared" si="157"/>
        <v>9.037308400313486E-2</v>
      </c>
      <c r="BV94" s="127">
        <f t="shared" si="158"/>
        <v>7.5045109081961839E-2</v>
      </c>
      <c r="BW94" s="125"/>
      <c r="BX94" s="22">
        <f t="shared" si="159"/>
        <v>0.49142891344313655</v>
      </c>
      <c r="BY94" s="39">
        <f t="shared" si="160"/>
        <v>0.36123717352871487</v>
      </c>
      <c r="BZ94" s="39">
        <f t="shared" si="161"/>
        <v>0.48460823445787088</v>
      </c>
      <c r="CA94" s="39">
        <f t="shared" si="162"/>
        <v>0.7515849878778631</v>
      </c>
      <c r="CB94" s="126">
        <f t="shared" si="163"/>
        <v>0.27229962654409651</v>
      </c>
      <c r="CC94" s="127">
        <f t="shared" si="164"/>
        <v>3.9076690211907163E-2</v>
      </c>
      <c r="CD94" s="127">
        <f t="shared" si="165"/>
        <v>6.6139674842022836E-2</v>
      </c>
      <c r="CE94" s="39">
        <f t="shared" si="166"/>
        <v>0.29520323630245193</v>
      </c>
      <c r="CF94" s="127">
        <f t="shared" si="167"/>
        <v>9.037308400313486E-2</v>
      </c>
      <c r="CG94" s="127">
        <f t="shared" si="168"/>
        <v>7.5045109081961839E-2</v>
      </c>
      <c r="CH94" s="101"/>
      <c r="CI94" s="35">
        <v>1968</v>
      </c>
      <c r="CJ94" s="22">
        <v>0.47677414581874861</v>
      </c>
      <c r="CK94" s="22">
        <v>0.51458966347400192</v>
      </c>
      <c r="CL94" s="101"/>
      <c r="CT94" s="101"/>
      <c r="CU94" s="35">
        <v>1968</v>
      </c>
      <c r="CV94" s="39">
        <v>0.30586015409697681</v>
      </c>
      <c r="CW94" s="39">
        <v>0.6389978059075081</v>
      </c>
      <c r="CX94" s="39">
        <v>0.26876480388045831</v>
      </c>
      <c r="CY94" s="101"/>
      <c r="DG94" s="101"/>
      <c r="DH94" s="35">
        <v>1930</v>
      </c>
      <c r="DI94" s="258">
        <v>4.8</v>
      </c>
      <c r="DJ94" s="257">
        <v>23.5</v>
      </c>
      <c r="DK94" s="259">
        <v>0.97</v>
      </c>
      <c r="DL94" s="260">
        <v>1.5</v>
      </c>
      <c r="DM94" s="101"/>
    </row>
    <row r="95" spans="1:117" ht="14.25" x14ac:dyDescent="0.2">
      <c r="A95" s="101"/>
      <c r="B95" s="102">
        <v>1935</v>
      </c>
      <c r="C95" s="103">
        <v>24</v>
      </c>
      <c r="D95" s="104">
        <v>2830</v>
      </c>
      <c r="E95" s="105">
        <v>14251</v>
      </c>
      <c r="F95" s="106">
        <f t="shared" si="118"/>
        <v>14244.274374636143</v>
      </c>
      <c r="G95" s="132">
        <f t="shared" si="169"/>
        <v>0.99952805940889367</v>
      </c>
      <c r="H95" s="106">
        <f>E95-F95</f>
        <v>6.7256253638570342</v>
      </c>
      <c r="I95" s="109">
        <f t="shared" si="119"/>
        <v>6.8939325436296231E-2</v>
      </c>
      <c r="J95" s="109">
        <f t="shared" si="120"/>
        <v>0.19246207053240097</v>
      </c>
      <c r="K95" s="110">
        <f t="shared" si="121"/>
        <v>0.28958413124575944</v>
      </c>
      <c r="L95" s="109">
        <f t="shared" si="122"/>
        <v>0.35819694366579258</v>
      </c>
      <c r="M95" s="109">
        <f t="shared" si="123"/>
        <v>0.27476844343532636</v>
      </c>
      <c r="N95" s="109">
        <f t="shared" si="124"/>
        <v>0.3996186709978109</v>
      </c>
      <c r="O95" s="111">
        <f t="shared" si="125"/>
        <v>0.51052297557890802</v>
      </c>
      <c r="P95" s="112">
        <f t="shared" si="126"/>
        <v>0.49345548032730291</v>
      </c>
      <c r="Q95" s="109">
        <f t="shared" si="127"/>
        <v>0.47736685052898092</v>
      </c>
      <c r="R95" s="109">
        <f t="shared" si="128"/>
        <v>0.73957426162280471</v>
      </c>
      <c r="S95" s="113">
        <f t="shared" si="129"/>
        <v>0.70045187186024793</v>
      </c>
      <c r="T95" s="109">
        <f t="shared" si="130"/>
        <v>0.10509176280513972</v>
      </c>
      <c r="U95" s="114">
        <f t="shared" si="131"/>
        <v>3.8674172620099465E-2</v>
      </c>
      <c r="V95" s="110">
        <f t="shared" si="132"/>
        <v>7.2132109923370602E-2</v>
      </c>
      <c r="W95" s="115">
        <f t="shared" si="133"/>
        <v>7.2375440817433759E-2</v>
      </c>
      <c r="X95" s="109">
        <f t="shared" si="134"/>
        <v>2.0700275162194231E-2</v>
      </c>
      <c r="Y95" s="135">
        <f t="shared" si="135"/>
        <v>0.12886336920155531</v>
      </c>
      <c r="Z95" s="117">
        <f t="shared" si="136"/>
        <v>7.4147752961388914E-3</v>
      </c>
      <c r="AA95" s="109">
        <f t="shared" si="137"/>
        <v>0.33995559062499375</v>
      </c>
      <c r="AB95" s="109">
        <f t="shared" si="138"/>
        <v>0.23979501678741827</v>
      </c>
      <c r="AC95" s="109">
        <f t="shared" si="139"/>
        <v>8.5893842119540639E-2</v>
      </c>
      <c r="AD95" s="116">
        <f t="shared" si="140"/>
        <v>0.35975563577613412</v>
      </c>
      <c r="AE95" s="117">
        <f t="shared" si="141"/>
        <v>0.27991364613072117</v>
      </c>
      <c r="AF95" s="118">
        <f t="shared" si="142"/>
        <v>8.17705036621756E-2</v>
      </c>
      <c r="AG95" s="119">
        <v>13179</v>
      </c>
      <c r="AH95" s="119">
        <f t="shared" si="143"/>
        <v>52792</v>
      </c>
      <c r="AI95" s="120">
        <v>39613</v>
      </c>
      <c r="AJ95" s="121"/>
      <c r="AK95" s="119">
        <v>27747</v>
      </c>
      <c r="AL95" s="119">
        <v>4914</v>
      </c>
      <c r="AM95" s="119">
        <f t="shared" si="144"/>
        <v>7624</v>
      </c>
      <c r="AN95" s="119">
        <v>110590</v>
      </c>
      <c r="AO95" s="122">
        <v>99127</v>
      </c>
      <c r="AP95" s="119">
        <f t="shared" si="145"/>
        <v>9499</v>
      </c>
      <c r="AQ95" s="123">
        <v>20123</v>
      </c>
      <c r="AR95" s="119">
        <v>9043</v>
      </c>
      <c r="AS95" s="137">
        <v>2460</v>
      </c>
      <c r="AT95" s="136">
        <v>935.36927039448005</v>
      </c>
      <c r="AU95" s="123">
        <v>1837.7064106635571</v>
      </c>
      <c r="AV95" s="119">
        <v>1532</v>
      </c>
      <c r="AW95" s="120">
        <v>439</v>
      </c>
      <c r="AX95" s="119">
        <v>8004</v>
      </c>
      <c r="AY95" s="119">
        <f t="shared" si="146"/>
        <v>795</v>
      </c>
      <c r="AZ95" s="119">
        <v>456</v>
      </c>
      <c r="BA95" s="119">
        <v>498</v>
      </c>
      <c r="BB95" s="124">
        <v>173</v>
      </c>
      <c r="BC95" s="120">
        <v>37</v>
      </c>
      <c r="BD95" s="119">
        <f t="shared" si="147"/>
        <v>4163</v>
      </c>
      <c r="BE95" s="119">
        <v>1168</v>
      </c>
      <c r="BF95" s="120">
        <v>183</v>
      </c>
      <c r="BG95" s="120">
        <v>1922</v>
      </c>
      <c r="BH95" s="119">
        <v>647</v>
      </c>
      <c r="BI95" s="119">
        <v>3504</v>
      </c>
      <c r="BJ95" s="119">
        <v>1178</v>
      </c>
      <c r="BK95" s="124">
        <f t="shared" si="148"/>
        <v>820</v>
      </c>
      <c r="BL95" s="125"/>
      <c r="BM95" s="22">
        <f t="shared" si="149"/>
        <v>0.51052297557890802</v>
      </c>
      <c r="BN95" s="39">
        <f t="shared" si="150"/>
        <v>0.35819694366579258</v>
      </c>
      <c r="BO95" s="126">
        <f t="shared" si="151"/>
        <v>0.47736685052898092</v>
      </c>
      <c r="BP95" s="39">
        <f t="shared" si="152"/>
        <v>0.73957426162280471</v>
      </c>
      <c r="BQ95" s="127">
        <f t="shared" si="153"/>
        <v>0.27476844343532636</v>
      </c>
      <c r="BR95" s="127">
        <f t="shared" si="154"/>
        <v>3.8674172620099465E-2</v>
      </c>
      <c r="BS95" s="39">
        <f t="shared" si="155"/>
        <v>7.2132109923370602E-2</v>
      </c>
      <c r="BT95" s="39">
        <f t="shared" si="156"/>
        <v>0.28958413124575944</v>
      </c>
      <c r="BU95" s="127">
        <f t="shared" si="157"/>
        <v>8.5893842119540639E-2</v>
      </c>
      <c r="BV95" s="127">
        <f t="shared" si="158"/>
        <v>7.2375440817433759E-2</v>
      </c>
      <c r="BW95" s="125"/>
      <c r="BX95" s="22">
        <f t="shared" si="159"/>
        <v>0.49345548032730291</v>
      </c>
      <c r="BY95" s="39">
        <f t="shared" si="160"/>
        <v>0.35819694366579258</v>
      </c>
      <c r="BZ95" s="39">
        <f t="shared" si="161"/>
        <v>0.47736685052898092</v>
      </c>
      <c r="CA95" s="39">
        <f t="shared" si="162"/>
        <v>0.73957426162280471</v>
      </c>
      <c r="CB95" s="126">
        <f t="shared" si="163"/>
        <v>0.27476844343532636</v>
      </c>
      <c r="CC95" s="127">
        <f t="shared" si="164"/>
        <v>3.8674172620099465E-2</v>
      </c>
      <c r="CD95" s="127">
        <f t="shared" si="165"/>
        <v>7.2132109923370602E-2</v>
      </c>
      <c r="CE95" s="39">
        <f t="shared" si="166"/>
        <v>0.28958413124575944</v>
      </c>
      <c r="CF95" s="127">
        <f t="shared" si="167"/>
        <v>8.5893842119540639E-2</v>
      </c>
      <c r="CG95" s="127">
        <f t="shared" si="168"/>
        <v>7.2375440817433759E-2</v>
      </c>
      <c r="CH95" s="101"/>
      <c r="CI95" s="35">
        <v>1969</v>
      </c>
      <c r="CJ95" s="22">
        <v>0.49318341114600062</v>
      </c>
      <c r="CK95" s="22">
        <v>0.50431385772922577</v>
      </c>
      <c r="CL95" s="101"/>
      <c r="CT95" s="101"/>
      <c r="CU95" s="35">
        <v>1969</v>
      </c>
      <c r="CV95" s="39">
        <v>0.32706982518402572</v>
      </c>
      <c r="CW95" s="39">
        <v>0.68929255784771948</v>
      </c>
      <c r="CX95" s="39">
        <v>0.27635565477586321</v>
      </c>
      <c r="CY95" s="101"/>
      <c r="DG95" s="101"/>
      <c r="DH95" s="35">
        <v>1929</v>
      </c>
      <c r="DI95" s="258">
        <v>4.54</v>
      </c>
      <c r="DJ95" s="257">
        <v>23.8</v>
      </c>
      <c r="DK95" s="259">
        <v>0.97</v>
      </c>
      <c r="DL95" s="260">
        <v>1.49</v>
      </c>
      <c r="DM95" s="101"/>
    </row>
    <row r="96" spans="1:117" ht="14.25" x14ac:dyDescent="0.2">
      <c r="A96" s="101"/>
      <c r="B96" s="102">
        <v>1934</v>
      </c>
      <c r="C96" s="103">
        <v>24</v>
      </c>
      <c r="D96" s="104">
        <v>2746</v>
      </c>
      <c r="E96" s="105">
        <v>13445</v>
      </c>
      <c r="F96" s="106">
        <f t="shared" si="118"/>
        <v>13202.853952797468</v>
      </c>
      <c r="G96" s="132">
        <f t="shared" si="169"/>
        <v>0.98198988120472053</v>
      </c>
      <c r="H96" s="106">
        <f t="shared" si="173"/>
        <v>242.14604720253192</v>
      </c>
      <c r="I96" s="109">
        <f t="shared" si="119"/>
        <v>6.6858854572601017E-2</v>
      </c>
      <c r="J96" s="109">
        <f t="shared" si="120"/>
        <v>0.18936673847708715</v>
      </c>
      <c r="K96" s="110">
        <f t="shared" si="121"/>
        <v>0.29087450123992392</v>
      </c>
      <c r="L96" s="109">
        <f t="shared" si="122"/>
        <v>0.35306545970157666</v>
      </c>
      <c r="M96" s="109">
        <f t="shared" si="123"/>
        <v>0.26744797535872589</v>
      </c>
      <c r="N96" s="109">
        <f t="shared" si="124"/>
        <v>0.3931674875301942</v>
      </c>
      <c r="O96" s="111">
        <f t="shared" si="125"/>
        <v>0.5073805189514653</v>
      </c>
      <c r="P96" s="112">
        <f t="shared" si="126"/>
        <v>0.49542334867612881</v>
      </c>
      <c r="Q96" s="109">
        <f t="shared" si="127"/>
        <v>0.47063187251744248</v>
      </c>
      <c r="R96" s="109">
        <f t="shared" si="128"/>
        <v>0.73125082447238021</v>
      </c>
      <c r="S96" s="113">
        <f t="shared" si="129"/>
        <v>0.70805074603047957</v>
      </c>
      <c r="T96" s="109">
        <f t="shared" si="130"/>
        <v>0.10210377935583394</v>
      </c>
      <c r="U96" s="114">
        <f t="shared" si="131"/>
        <v>3.8006329955583923E-2</v>
      </c>
      <c r="V96" s="110">
        <f t="shared" si="132"/>
        <v>6.9316624061622256E-2</v>
      </c>
      <c r="W96" s="115">
        <f t="shared" si="133"/>
        <v>7.9178913168001658E-2</v>
      </c>
      <c r="X96" s="109">
        <f t="shared" si="134"/>
        <v>2.0452671613606744E-2</v>
      </c>
      <c r="Y96" s="135">
        <f t="shared" si="135"/>
        <v>0.12625242973716583</v>
      </c>
      <c r="Z96" s="117">
        <f t="shared" si="136"/>
        <v>7.2211319053834527E-3</v>
      </c>
      <c r="AA96" s="109">
        <f t="shared" si="137"/>
        <v>0.33808333694218601</v>
      </c>
      <c r="AB96" s="109">
        <f t="shared" si="138"/>
        <v>0.24083087316152024</v>
      </c>
      <c r="AC96" s="109">
        <f t="shared" si="139"/>
        <v>8.5029062943104236E-2</v>
      </c>
      <c r="AD96" s="116">
        <f t="shared" si="140"/>
        <v>0.3575892975877018</v>
      </c>
      <c r="AE96" s="117">
        <f t="shared" si="141"/>
        <v>0.27838253286068326</v>
      </c>
      <c r="AF96" s="118">
        <f t="shared" si="142"/>
        <v>8.1432582423257863E-2</v>
      </c>
      <c r="AG96" s="119">
        <v>12520</v>
      </c>
      <c r="AH96" s="119">
        <f t="shared" si="143"/>
        <v>50119</v>
      </c>
      <c r="AI96" s="120">
        <v>37599</v>
      </c>
      <c r="AJ96" s="121"/>
      <c r="AK96" s="119">
        <v>26622</v>
      </c>
      <c r="AL96" s="119">
        <v>4692</v>
      </c>
      <c r="AM96" s="119">
        <f t="shared" si="144"/>
        <v>7120</v>
      </c>
      <c r="AN96" s="119">
        <v>106493</v>
      </c>
      <c r="AO96" s="122">
        <v>95631</v>
      </c>
      <c r="AP96" s="119">
        <f t="shared" si="145"/>
        <v>9055</v>
      </c>
      <c r="AQ96" s="123">
        <v>19502</v>
      </c>
      <c r="AR96" s="119">
        <v>8672</v>
      </c>
      <c r="AS96" s="137">
        <v>2474</v>
      </c>
      <c r="AT96" s="136">
        <v>841.23574809293541</v>
      </c>
      <c r="AU96" s="123">
        <v>1709.3787468323596</v>
      </c>
      <c r="AV96" s="119">
        <v>1429</v>
      </c>
      <c r="AW96" s="120">
        <v>441</v>
      </c>
      <c r="AX96" s="119">
        <v>8432</v>
      </c>
      <c r="AY96" s="119">
        <f t="shared" si="146"/>
        <v>787</v>
      </c>
      <c r="AZ96" s="119">
        <v>383</v>
      </c>
      <c r="BA96" s="119">
        <v>479</v>
      </c>
      <c r="BB96" s="124">
        <v>168</v>
      </c>
      <c r="BC96" s="120">
        <v>41</v>
      </c>
      <c r="BD96" s="119">
        <f t="shared" si="147"/>
        <v>3839</v>
      </c>
      <c r="BE96" s="119">
        <v>1080</v>
      </c>
      <c r="BF96" s="120">
        <v>178</v>
      </c>
      <c r="BG96" s="120">
        <v>1765</v>
      </c>
      <c r="BH96" s="119">
        <v>601</v>
      </c>
      <c r="BI96" s="119">
        <v>3179</v>
      </c>
      <c r="BJ96" s="119">
        <v>999</v>
      </c>
      <c r="BK96" s="124">
        <f t="shared" si="148"/>
        <v>769</v>
      </c>
      <c r="BL96" s="125"/>
      <c r="BM96" s="22">
        <f t="shared" si="149"/>
        <v>0.5073805189514653</v>
      </c>
      <c r="BN96" s="39">
        <f t="shared" si="150"/>
        <v>0.35306545970157666</v>
      </c>
      <c r="BO96" s="126">
        <f t="shared" si="151"/>
        <v>0.47063187251744248</v>
      </c>
      <c r="BP96" s="39">
        <f t="shared" si="152"/>
        <v>0.73125082447238021</v>
      </c>
      <c r="BQ96" s="127">
        <f t="shared" si="153"/>
        <v>0.26744797535872589</v>
      </c>
      <c r="BR96" s="127">
        <f t="shared" si="154"/>
        <v>3.8006329955583923E-2</v>
      </c>
      <c r="BS96" s="39">
        <f t="shared" si="155"/>
        <v>6.9316624061622256E-2</v>
      </c>
      <c r="BT96" s="39">
        <f t="shared" si="156"/>
        <v>0.29087450123992392</v>
      </c>
      <c r="BU96" s="127">
        <f t="shared" si="157"/>
        <v>8.5029062943104236E-2</v>
      </c>
      <c r="BV96" s="127">
        <f t="shared" si="158"/>
        <v>7.9178913168001658E-2</v>
      </c>
      <c r="BW96" s="125"/>
      <c r="BX96" s="22">
        <f t="shared" si="159"/>
        <v>0.49542334867612881</v>
      </c>
      <c r="BY96" s="39">
        <f t="shared" si="160"/>
        <v>0.35306545970157666</v>
      </c>
      <c r="BZ96" s="39">
        <f t="shared" si="161"/>
        <v>0.47063187251744248</v>
      </c>
      <c r="CA96" s="39">
        <f t="shared" si="162"/>
        <v>0.73125082447238021</v>
      </c>
      <c r="CB96" s="126">
        <f t="shared" si="163"/>
        <v>0.26744797535872589</v>
      </c>
      <c r="CC96" s="127">
        <f t="shared" si="164"/>
        <v>3.8006329955583923E-2</v>
      </c>
      <c r="CD96" s="127">
        <f t="shared" si="165"/>
        <v>6.9316624061622256E-2</v>
      </c>
      <c r="CE96" s="39">
        <f t="shared" si="166"/>
        <v>0.29087450123992392</v>
      </c>
      <c r="CF96" s="127">
        <f t="shared" si="167"/>
        <v>8.5029062943104236E-2</v>
      </c>
      <c r="CG96" s="127">
        <f t="shared" si="168"/>
        <v>7.9178913168001658E-2</v>
      </c>
      <c r="CH96" s="101"/>
      <c r="CI96" s="35">
        <v>1970</v>
      </c>
      <c r="CJ96" s="22">
        <v>0.50184155824333831</v>
      </c>
      <c r="CK96" s="22">
        <v>0.49889195516944551</v>
      </c>
      <c r="CL96" s="101"/>
      <c r="CT96" s="101"/>
      <c r="CU96" s="35">
        <v>1970</v>
      </c>
      <c r="CV96" s="39">
        <v>0.34103372772744622</v>
      </c>
      <c r="CW96" s="39">
        <v>0.7111793310588046</v>
      </c>
      <c r="CX96" s="39">
        <v>0.28069358129827537</v>
      </c>
      <c r="CY96" s="101"/>
      <c r="DG96" s="101"/>
      <c r="DH96" s="35">
        <v>1928</v>
      </c>
      <c r="DI96" s="258">
        <v>4.07</v>
      </c>
      <c r="DJ96" s="257">
        <v>23.9</v>
      </c>
      <c r="DK96" s="259">
        <v>0.97</v>
      </c>
      <c r="DL96" s="260">
        <v>1.42</v>
      </c>
      <c r="DM96" s="101"/>
    </row>
    <row r="97" spans="1:117" ht="14.25" x14ac:dyDescent="0.2">
      <c r="A97" s="101"/>
      <c r="B97" s="102">
        <v>1933</v>
      </c>
      <c r="C97" s="103">
        <v>25</v>
      </c>
      <c r="D97" s="104">
        <v>2734</v>
      </c>
      <c r="E97" s="105">
        <v>12448</v>
      </c>
      <c r="F97" s="106">
        <f t="shared" si="118"/>
        <v>12299.405147226109</v>
      </c>
      <c r="G97" s="132">
        <f t="shared" si="169"/>
        <v>0.98806275282986089</v>
      </c>
      <c r="H97" s="106">
        <f t="shared" si="173"/>
        <v>148.59485277389103</v>
      </c>
      <c r="I97" s="109">
        <f t="shared" si="119"/>
        <v>6.3419824989786322E-2</v>
      </c>
      <c r="J97" s="109">
        <f t="shared" si="120"/>
        <v>0.18672895627605113</v>
      </c>
      <c r="K97" s="110">
        <f t="shared" si="121"/>
        <v>0.28036359220697055</v>
      </c>
      <c r="L97" s="109">
        <f t="shared" si="122"/>
        <v>0.33963572792657554</v>
      </c>
      <c r="M97" s="109">
        <f t="shared" si="123"/>
        <v>0.2609460516028147</v>
      </c>
      <c r="N97" s="109">
        <f t="shared" si="124"/>
        <v>0.37723324996570318</v>
      </c>
      <c r="O97" s="111">
        <f t="shared" si="125"/>
        <v>0.49801049150843257</v>
      </c>
      <c r="P97" s="112">
        <f t="shared" si="126"/>
        <v>0.50129104475560671</v>
      </c>
      <c r="Q97" s="109">
        <f t="shared" si="127"/>
        <v>0.44908836970670113</v>
      </c>
      <c r="R97" s="109">
        <f t="shared" si="128"/>
        <v>0.70404895086804931</v>
      </c>
      <c r="S97" s="113">
        <f t="shared" si="129"/>
        <v>0.71558452457548882</v>
      </c>
      <c r="T97" s="109">
        <f t="shared" si="130"/>
        <v>0.10742160181273953</v>
      </c>
      <c r="U97" s="114">
        <f t="shared" si="131"/>
        <v>3.2925839930623549E-2</v>
      </c>
      <c r="V97" s="110">
        <f t="shared" si="132"/>
        <v>8.0665384105256005E-2</v>
      </c>
      <c r="W97" s="115">
        <f t="shared" si="133"/>
        <v>7.0726168872504769E-2</v>
      </c>
      <c r="X97" s="109">
        <f t="shared" si="134"/>
        <v>2.4589476039947409E-2</v>
      </c>
      <c r="Y97" s="135">
        <f t="shared" si="135"/>
        <v>0.11826966014574683</v>
      </c>
      <c r="Z97" s="117">
        <f t="shared" si="136"/>
        <v>8.3514645941606264E-3</v>
      </c>
      <c r="AA97" s="109">
        <f t="shared" si="137"/>
        <v>0.32681570090234613</v>
      </c>
      <c r="AB97" s="109">
        <f t="shared" si="138"/>
        <v>0.23618765211066664</v>
      </c>
      <c r="AC97" s="109">
        <f t="shared" si="139"/>
        <v>8.0217765151875037E-2</v>
      </c>
      <c r="AD97" s="116">
        <f t="shared" si="140"/>
        <v>0.34822502587629733</v>
      </c>
      <c r="AE97" s="117">
        <f t="shared" si="141"/>
        <v>0.26994227583077424</v>
      </c>
      <c r="AF97" s="118">
        <f t="shared" si="142"/>
        <v>7.6198800961511048E-2</v>
      </c>
      <c r="AG97" s="119">
        <v>11520</v>
      </c>
      <c r="AH97" s="119">
        <f t="shared" si="143"/>
        <v>47267</v>
      </c>
      <c r="AI97" s="120">
        <v>35747</v>
      </c>
      <c r="AJ97" s="121"/>
      <c r="AK97" s="119">
        <v>25580</v>
      </c>
      <c r="AL97" s="119">
        <v>4360</v>
      </c>
      <c r="AM97" s="119">
        <f t="shared" si="144"/>
        <v>6675</v>
      </c>
      <c r="AN97" s="119">
        <v>105251</v>
      </c>
      <c r="AO97" s="122">
        <v>94761</v>
      </c>
      <c r="AP97" s="119">
        <f t="shared" si="145"/>
        <v>8443</v>
      </c>
      <c r="AQ97" s="123">
        <v>18905</v>
      </c>
      <c r="AR97" s="119">
        <v>8020</v>
      </c>
      <c r="AS97" s="137">
        <v>2461</v>
      </c>
      <c r="AT97" s="136">
        <v>900.5454856105863</v>
      </c>
      <c r="AU97" s="123">
        <v>1796.1042195888185</v>
      </c>
      <c r="AV97" s="119">
        <v>1177</v>
      </c>
      <c r="AW97" s="120">
        <v>406</v>
      </c>
      <c r="AX97" s="119">
        <v>7444</v>
      </c>
      <c r="AY97" s="119">
        <f t="shared" si="146"/>
        <v>701</v>
      </c>
      <c r="AZ97" s="119">
        <v>423</v>
      </c>
      <c r="BA97" s="119">
        <v>358</v>
      </c>
      <c r="BB97" s="124">
        <v>155</v>
      </c>
      <c r="BC97" s="120">
        <v>35</v>
      </c>
      <c r="BD97" s="119">
        <f t="shared" si="147"/>
        <v>3840</v>
      </c>
      <c r="BE97" s="119">
        <v>1056</v>
      </c>
      <c r="BF97" s="120">
        <v>140</v>
      </c>
      <c r="BG97" s="120">
        <v>1983</v>
      </c>
      <c r="BH97" s="119">
        <v>724</v>
      </c>
      <c r="BI97" s="119">
        <v>3259</v>
      </c>
      <c r="BJ97" s="119">
        <v>1138</v>
      </c>
      <c r="BK97" s="124">
        <f t="shared" si="148"/>
        <v>879</v>
      </c>
      <c r="BL97" s="125"/>
      <c r="BM97" s="22">
        <f t="shared" si="149"/>
        <v>0.49801049150843257</v>
      </c>
      <c r="BN97" s="39">
        <f t="shared" si="150"/>
        <v>0.33963572792657554</v>
      </c>
      <c r="BO97" s="126">
        <f t="shared" si="151"/>
        <v>0.44908836970670113</v>
      </c>
      <c r="BP97" s="39">
        <f t="shared" si="152"/>
        <v>0.70404895086804931</v>
      </c>
      <c r="BQ97" s="127">
        <f t="shared" si="153"/>
        <v>0.2609460516028147</v>
      </c>
      <c r="BR97" s="127">
        <f t="shared" si="154"/>
        <v>3.2925839930623549E-2</v>
      </c>
      <c r="BS97" s="39">
        <f t="shared" si="155"/>
        <v>8.0665384105256005E-2</v>
      </c>
      <c r="BT97" s="39">
        <f t="shared" si="156"/>
        <v>0.28036359220697055</v>
      </c>
      <c r="BU97" s="127">
        <f t="shared" si="157"/>
        <v>8.0217765151875037E-2</v>
      </c>
      <c r="BV97" s="127">
        <f t="shared" si="158"/>
        <v>7.0726168872504769E-2</v>
      </c>
      <c r="BW97" s="125"/>
      <c r="BX97" s="22">
        <f t="shared" si="159"/>
        <v>0.50129104475560671</v>
      </c>
      <c r="BY97" s="39">
        <f t="shared" si="160"/>
        <v>0.33963572792657554</v>
      </c>
      <c r="BZ97" s="39">
        <f t="shared" si="161"/>
        <v>0.44908836970670113</v>
      </c>
      <c r="CA97" s="39">
        <f t="shared" si="162"/>
        <v>0.70404895086804931</v>
      </c>
      <c r="CB97" s="126">
        <f t="shared" si="163"/>
        <v>0.2609460516028147</v>
      </c>
      <c r="CC97" s="127">
        <f t="shared" si="164"/>
        <v>3.2925839930623549E-2</v>
      </c>
      <c r="CD97" s="127">
        <f t="shared" si="165"/>
        <v>8.0665384105256005E-2</v>
      </c>
      <c r="CE97" s="39">
        <f t="shared" si="166"/>
        <v>0.28036359220697055</v>
      </c>
      <c r="CF97" s="127">
        <f t="shared" si="167"/>
        <v>8.0217765151875037E-2</v>
      </c>
      <c r="CG97" s="127">
        <f t="shared" si="168"/>
        <v>7.0726168872504769E-2</v>
      </c>
      <c r="CH97" s="101"/>
      <c r="CI97" s="35">
        <v>1971</v>
      </c>
      <c r="CJ97" s="22">
        <v>0.49050773526907787</v>
      </c>
      <c r="CK97" s="22">
        <v>0.50598941876129588</v>
      </c>
      <c r="CL97" s="101"/>
      <c r="CT97" s="101"/>
      <c r="CU97" s="35">
        <v>1971</v>
      </c>
      <c r="CV97" s="39">
        <v>0.32500425995978599</v>
      </c>
      <c r="CW97" s="39">
        <v>0.68208784869075101</v>
      </c>
      <c r="CX97" s="39">
        <v>0.27558674985145576</v>
      </c>
      <c r="CY97" s="101"/>
      <c r="DG97" s="101"/>
      <c r="DH97" s="35">
        <v>1927</v>
      </c>
      <c r="DI97" s="258">
        <v>4.0199999999999996</v>
      </c>
      <c r="DJ97" s="257">
        <v>23.9</v>
      </c>
      <c r="DK97" s="259">
        <v>0.97</v>
      </c>
      <c r="DL97" s="260">
        <v>1.42</v>
      </c>
      <c r="DM97" s="101"/>
    </row>
    <row r="98" spans="1:117" ht="14.25" x14ac:dyDescent="0.2">
      <c r="A98" s="101"/>
      <c r="B98" s="102">
        <v>1932</v>
      </c>
      <c r="C98" s="103">
        <v>34</v>
      </c>
      <c r="D98" s="104">
        <v>3049</v>
      </c>
      <c r="E98" s="105">
        <v>14791</v>
      </c>
      <c r="F98" s="106">
        <f t="shared" si="118"/>
        <v>14640.397539300775</v>
      </c>
      <c r="G98" s="132">
        <f t="shared" si="169"/>
        <v>0.98981796628360319</v>
      </c>
      <c r="H98" s="106">
        <f t="shared" si="173"/>
        <v>150.60246069922505</v>
      </c>
      <c r="I98" s="109">
        <f t="shared" si="119"/>
        <v>6.8476395943397828E-2</v>
      </c>
      <c r="J98" s="109">
        <f t="shared" si="120"/>
        <v>0.19431656583672779</v>
      </c>
      <c r="K98" s="110">
        <f t="shared" si="121"/>
        <v>0.28328319693289383</v>
      </c>
      <c r="L98" s="109">
        <f t="shared" si="122"/>
        <v>0.35239607929739925</v>
      </c>
      <c r="M98" s="109">
        <f t="shared" si="123"/>
        <v>0.27644618180571273</v>
      </c>
      <c r="N98" s="109">
        <f t="shared" si="124"/>
        <v>0.39076421722832333</v>
      </c>
      <c r="O98" s="111">
        <f t="shared" si="125"/>
        <v>0.50638530498260725</v>
      </c>
      <c r="P98" s="112">
        <f t="shared" si="126"/>
        <v>0.49604657130154933</v>
      </c>
      <c r="Q98" s="109">
        <f t="shared" si="127"/>
        <v>0.46714627889989296</v>
      </c>
      <c r="R98" s="109">
        <f t="shared" si="128"/>
        <v>0.72205759474643971</v>
      </c>
      <c r="S98" s="113">
        <f t="shared" si="129"/>
        <v>0.70290920484947816</v>
      </c>
      <c r="T98" s="109">
        <f t="shared" si="130"/>
        <v>9.7592132854491545E-2</v>
      </c>
      <c r="U98" s="114">
        <f t="shared" si="131"/>
        <v>3.5382872568632651E-2</v>
      </c>
      <c r="V98" s="110">
        <f t="shared" si="132"/>
        <v>7.178670062986868E-2</v>
      </c>
      <c r="W98" s="115">
        <f t="shared" si="133"/>
        <v>6.6913550885895318E-2</v>
      </c>
      <c r="X98" s="109">
        <f t="shared" si="134"/>
        <v>2.2921738292077418E-2</v>
      </c>
      <c r="Y98" s="135">
        <f t="shared" si="135"/>
        <v>0.1256306589430411</v>
      </c>
      <c r="Z98" s="117">
        <f t="shared" si="136"/>
        <v>8.0775307048091462E-3</v>
      </c>
      <c r="AA98" s="109">
        <f t="shared" si="137"/>
        <v>0.33129337751811638</v>
      </c>
      <c r="AB98" s="109">
        <f t="shared" si="138"/>
        <v>0.22786762756393261</v>
      </c>
      <c r="AC98" s="109">
        <f t="shared" si="139"/>
        <v>8.0299658552329831E-2</v>
      </c>
      <c r="AD98" s="116">
        <f t="shared" si="140"/>
        <v>0.35650413362578032</v>
      </c>
      <c r="AE98" s="117">
        <f t="shared" si="141"/>
        <v>0.2746717652155895</v>
      </c>
      <c r="AF98" s="118">
        <f t="shared" si="142"/>
        <v>7.6562420371345571E-2</v>
      </c>
      <c r="AG98" s="119">
        <v>13510</v>
      </c>
      <c r="AH98" s="119">
        <f t="shared" si="143"/>
        <v>54999</v>
      </c>
      <c r="AI98" s="120">
        <v>41489</v>
      </c>
      <c r="AJ98" s="121"/>
      <c r="AK98" s="119">
        <v>29163</v>
      </c>
      <c r="AL98" s="119">
        <v>5266</v>
      </c>
      <c r="AM98" s="119">
        <f t="shared" si="144"/>
        <v>8062</v>
      </c>
      <c r="AN98" s="119">
        <v>117734</v>
      </c>
      <c r="AO98" s="122">
        <v>106174</v>
      </c>
      <c r="AP98" s="119">
        <f t="shared" si="145"/>
        <v>9454</v>
      </c>
      <c r="AQ98" s="123">
        <v>21101</v>
      </c>
      <c r="AR98" s="119">
        <v>9014</v>
      </c>
      <c r="AS98" s="137">
        <v>2533</v>
      </c>
      <c r="AT98" s="136">
        <v>936.3584224326213</v>
      </c>
      <c r="AU98" s="123">
        <v>1817.9660790605208</v>
      </c>
      <c r="AV98" s="119">
        <v>1468</v>
      </c>
      <c r="AW98" s="120">
        <v>411</v>
      </c>
      <c r="AX98" s="119">
        <v>7878</v>
      </c>
      <c r="AY98" s="119">
        <f t="shared" si="146"/>
        <v>768</v>
      </c>
      <c r="AZ98" s="119">
        <v>440</v>
      </c>
      <c r="BA98" s="119">
        <v>355</v>
      </c>
      <c r="BB98" s="124">
        <v>180</v>
      </c>
      <c r="BC98" s="120">
        <v>41</v>
      </c>
      <c r="BD98" s="119">
        <f t="shared" si="147"/>
        <v>4049</v>
      </c>
      <c r="BE98" s="119">
        <v>1165</v>
      </c>
      <c r="BF98" s="120">
        <v>177</v>
      </c>
      <c r="BG98" s="120">
        <v>2042</v>
      </c>
      <c r="BH98" s="119">
        <v>771</v>
      </c>
      <c r="BI98" s="119">
        <v>3420</v>
      </c>
      <c r="BJ98" s="119">
        <v>1328</v>
      </c>
      <c r="BK98" s="124">
        <f t="shared" si="148"/>
        <v>951</v>
      </c>
      <c r="BL98" s="125"/>
      <c r="BM98" s="22">
        <f t="shared" si="149"/>
        <v>0.50638530498260725</v>
      </c>
      <c r="BN98" s="39">
        <f t="shared" si="150"/>
        <v>0.35239607929739925</v>
      </c>
      <c r="BO98" s="126">
        <f t="shared" si="151"/>
        <v>0.46714627889989296</v>
      </c>
      <c r="BP98" s="39">
        <f t="shared" si="152"/>
        <v>0.72205759474643971</v>
      </c>
      <c r="BQ98" s="127">
        <f t="shared" si="153"/>
        <v>0.27644618180571273</v>
      </c>
      <c r="BR98" s="127">
        <f t="shared" si="154"/>
        <v>3.5382872568632651E-2</v>
      </c>
      <c r="BS98" s="39">
        <f t="shared" si="155"/>
        <v>7.178670062986868E-2</v>
      </c>
      <c r="BT98" s="39">
        <f t="shared" si="156"/>
        <v>0.28328319693289383</v>
      </c>
      <c r="BU98" s="127">
        <f t="shared" si="157"/>
        <v>8.0299658552329831E-2</v>
      </c>
      <c r="BV98" s="127">
        <f t="shared" si="158"/>
        <v>6.6913550885895318E-2</v>
      </c>
      <c r="BW98" s="125"/>
      <c r="BX98" s="22">
        <f t="shared" si="159"/>
        <v>0.49604657130154933</v>
      </c>
      <c r="BY98" s="39">
        <f t="shared" si="160"/>
        <v>0.35239607929739925</v>
      </c>
      <c r="BZ98" s="39">
        <f t="shared" si="161"/>
        <v>0.46714627889989296</v>
      </c>
      <c r="CA98" s="39">
        <f t="shared" si="162"/>
        <v>0.72205759474643971</v>
      </c>
      <c r="CB98" s="126">
        <f t="shared" si="163"/>
        <v>0.27644618180571273</v>
      </c>
      <c r="CC98" s="127">
        <f t="shared" si="164"/>
        <v>3.5382872568632651E-2</v>
      </c>
      <c r="CD98" s="127">
        <f t="shared" si="165"/>
        <v>7.178670062986868E-2</v>
      </c>
      <c r="CE98" s="39">
        <f t="shared" si="166"/>
        <v>0.28328319693289383</v>
      </c>
      <c r="CF98" s="127">
        <f t="shared" si="167"/>
        <v>8.0299658552329831E-2</v>
      </c>
      <c r="CG98" s="127">
        <f t="shared" si="168"/>
        <v>6.6913550885895318E-2</v>
      </c>
      <c r="CH98" s="101"/>
      <c r="CI98" s="35">
        <v>1972</v>
      </c>
      <c r="CJ98" s="22">
        <v>0.48460466076172293</v>
      </c>
      <c r="CK98" s="22">
        <v>0.50968604050058719</v>
      </c>
      <c r="CL98" s="101"/>
      <c r="CT98" s="101"/>
      <c r="CU98" s="35">
        <v>1972</v>
      </c>
      <c r="CV98" s="39">
        <v>0.31562779067690661</v>
      </c>
      <c r="CW98" s="39">
        <v>0.66445823252591496</v>
      </c>
      <c r="CX98" s="39">
        <v>0.27230404356864696</v>
      </c>
      <c r="CY98" s="101"/>
      <c r="DG98" s="101"/>
      <c r="DH98" s="35">
        <v>1926</v>
      </c>
      <c r="DI98" s="258">
        <v>4.07</v>
      </c>
      <c r="DJ98" s="257">
        <v>23.9</v>
      </c>
      <c r="DK98" s="259">
        <v>0.96</v>
      </c>
      <c r="DL98" s="260">
        <v>1.43</v>
      </c>
      <c r="DM98" s="101"/>
    </row>
    <row r="99" spans="1:117" ht="14.25" x14ac:dyDescent="0.2">
      <c r="A99" s="101"/>
      <c r="B99" s="102">
        <v>1931</v>
      </c>
      <c r="C99" s="103">
        <v>22</v>
      </c>
      <c r="D99" s="104">
        <v>2678</v>
      </c>
      <c r="E99" s="105">
        <v>12930</v>
      </c>
      <c r="F99" s="106">
        <f t="shared" si="118"/>
        <v>12848.31623504752</v>
      </c>
      <c r="G99" s="132">
        <f t="shared" si="169"/>
        <v>0.99368261678635106</v>
      </c>
      <c r="H99" s="106">
        <f t="shared" si="173"/>
        <v>81.683764952480487</v>
      </c>
      <c r="I99" s="109">
        <f t="shared" si="119"/>
        <v>6.8140477175827455E-2</v>
      </c>
      <c r="J99" s="109">
        <f t="shared" si="120"/>
        <v>0.19462847403579184</v>
      </c>
      <c r="K99" s="110">
        <f t="shared" si="121"/>
        <v>0.29022180974475537</v>
      </c>
      <c r="L99" s="109">
        <f t="shared" si="122"/>
        <v>0.35010538675495412</v>
      </c>
      <c r="M99" s="109">
        <f t="shared" si="123"/>
        <v>0.27357032457496139</v>
      </c>
      <c r="N99" s="109">
        <f t="shared" si="124"/>
        <v>0.38900473730925111</v>
      </c>
      <c r="O99" s="111">
        <f t="shared" si="125"/>
        <v>0.50644565340598002</v>
      </c>
      <c r="P99" s="112">
        <f t="shared" si="126"/>
        <v>0.49600877992800452</v>
      </c>
      <c r="Q99" s="109">
        <f t="shared" si="127"/>
        <v>0.46508762980857143</v>
      </c>
      <c r="R99" s="109">
        <f t="shared" si="128"/>
        <v>0.72517843413068062</v>
      </c>
      <c r="S99" s="113">
        <f t="shared" si="129"/>
        <v>0.71143854633422221</v>
      </c>
      <c r="T99" s="109">
        <f t="shared" si="130"/>
        <v>0.10743051928416307</v>
      </c>
      <c r="U99" s="114">
        <f t="shared" si="131"/>
        <v>3.1173543722681916E-2</v>
      </c>
      <c r="V99" s="110">
        <f t="shared" si="132"/>
        <v>6.4568765095052258E-2</v>
      </c>
      <c r="W99" s="115">
        <f t="shared" si="133"/>
        <v>7.597470717881101E-2</v>
      </c>
      <c r="X99" s="109">
        <f t="shared" si="134"/>
        <v>2.7874756027160018E-2</v>
      </c>
      <c r="Y99" s="135">
        <f t="shared" si="135"/>
        <v>0.12444299009653234</v>
      </c>
      <c r="Z99" s="117">
        <f t="shared" si="136"/>
        <v>9.7591022395888474E-3</v>
      </c>
      <c r="AA99" s="109">
        <f t="shared" si="137"/>
        <v>0.33617369682142956</v>
      </c>
      <c r="AB99" s="109">
        <f t="shared" si="138"/>
        <v>0.24097644115787448</v>
      </c>
      <c r="AC99" s="109">
        <f t="shared" si="139"/>
        <v>8.4367150130410087E-2</v>
      </c>
      <c r="AD99" s="116">
        <f t="shared" si="140"/>
        <v>0.35544437419248426</v>
      </c>
      <c r="AE99" s="117">
        <f t="shared" si="141"/>
        <v>0.2767529648284196</v>
      </c>
      <c r="AF99" s="118">
        <f t="shared" si="142"/>
        <v>8.0161304293427521E-2</v>
      </c>
      <c r="AG99" s="119">
        <v>11947</v>
      </c>
      <c r="AH99" s="119">
        <f t="shared" si="143"/>
        <v>48324</v>
      </c>
      <c r="AI99" s="120">
        <v>36377</v>
      </c>
      <c r="AJ99" s="121"/>
      <c r="AK99" s="119">
        <v>25880</v>
      </c>
      <c r="AL99" s="119">
        <v>4797</v>
      </c>
      <c r="AM99" s="119">
        <f t="shared" si="144"/>
        <v>7080</v>
      </c>
      <c r="AN99" s="119">
        <v>103903</v>
      </c>
      <c r="AO99" s="122">
        <v>93513</v>
      </c>
      <c r="AP99" s="119">
        <f t="shared" si="145"/>
        <v>8766</v>
      </c>
      <c r="AQ99" s="123">
        <v>18800</v>
      </c>
      <c r="AR99" s="119">
        <v>8329</v>
      </c>
      <c r="AS99" s="137">
        <v>2521</v>
      </c>
      <c r="AT99" s="136">
        <v>780.81796786271616</v>
      </c>
      <c r="AU99" s="123">
        <v>1786.2376641431886</v>
      </c>
      <c r="AV99" s="119">
        <v>1134</v>
      </c>
      <c r="AW99" s="120">
        <v>364</v>
      </c>
      <c r="AX99" s="119">
        <v>7894</v>
      </c>
      <c r="AY99" s="119">
        <f t="shared" si="146"/>
        <v>673</v>
      </c>
      <c r="AZ99" s="119">
        <v>437</v>
      </c>
      <c r="BA99" s="119">
        <v>377</v>
      </c>
      <c r="BB99" s="124">
        <v>168</v>
      </c>
      <c r="BC99" s="120">
        <v>42</v>
      </c>
      <c r="BD99" s="119">
        <f t="shared" si="147"/>
        <v>3908</v>
      </c>
      <c r="BE99" s="119">
        <v>1238</v>
      </c>
      <c r="BF99" s="120">
        <v>141</v>
      </c>
      <c r="BG99" s="120">
        <v>1568</v>
      </c>
      <c r="BH99" s="119">
        <v>846</v>
      </c>
      <c r="BI99" s="119">
        <v>3361</v>
      </c>
      <c r="BJ99" s="119">
        <v>1149</v>
      </c>
      <c r="BK99" s="124">
        <f t="shared" si="148"/>
        <v>1014</v>
      </c>
      <c r="BL99" s="125"/>
      <c r="BM99" s="22">
        <f t="shared" si="149"/>
        <v>0.50644565340598002</v>
      </c>
      <c r="BN99" s="39">
        <f t="shared" si="150"/>
        <v>0.35010538675495412</v>
      </c>
      <c r="BO99" s="126">
        <f t="shared" si="151"/>
        <v>0.46508762980857143</v>
      </c>
      <c r="BP99" s="39">
        <f t="shared" si="152"/>
        <v>0.72517843413068062</v>
      </c>
      <c r="BQ99" s="127">
        <f t="shared" si="153"/>
        <v>0.27357032457496139</v>
      </c>
      <c r="BR99" s="127">
        <f t="shared" si="154"/>
        <v>3.1173543722681916E-2</v>
      </c>
      <c r="BS99" s="39">
        <f t="shared" si="155"/>
        <v>6.4568765095052258E-2</v>
      </c>
      <c r="BT99" s="39">
        <f t="shared" si="156"/>
        <v>0.29022180974475537</v>
      </c>
      <c r="BU99" s="127">
        <f t="shared" si="157"/>
        <v>8.4367150130410087E-2</v>
      </c>
      <c r="BV99" s="127">
        <f t="shared" si="158"/>
        <v>7.597470717881101E-2</v>
      </c>
      <c r="BW99" s="125"/>
      <c r="BX99" s="22">
        <f t="shared" si="159"/>
        <v>0.49600877992800452</v>
      </c>
      <c r="BY99" s="39">
        <f t="shared" si="160"/>
        <v>0.35010538675495412</v>
      </c>
      <c r="BZ99" s="39">
        <f t="shared" si="161"/>
        <v>0.46508762980857143</v>
      </c>
      <c r="CA99" s="39">
        <f t="shared" si="162"/>
        <v>0.72517843413068062</v>
      </c>
      <c r="CB99" s="126">
        <f t="shared" si="163"/>
        <v>0.27357032457496139</v>
      </c>
      <c r="CC99" s="127">
        <f t="shared" si="164"/>
        <v>3.1173543722681916E-2</v>
      </c>
      <c r="CD99" s="127">
        <f t="shared" si="165"/>
        <v>6.4568765095052258E-2</v>
      </c>
      <c r="CE99" s="39">
        <f t="shared" si="166"/>
        <v>0.29022180974475537</v>
      </c>
      <c r="CF99" s="127">
        <f t="shared" si="167"/>
        <v>8.4367150130410087E-2</v>
      </c>
      <c r="CG99" s="127">
        <f t="shared" si="168"/>
        <v>7.597470717881101E-2</v>
      </c>
      <c r="CH99" s="101"/>
      <c r="CI99" s="35">
        <v>1973</v>
      </c>
      <c r="CJ99" s="22">
        <v>0.49830997402873745</v>
      </c>
      <c r="CK99" s="22">
        <v>0.50110350289183414</v>
      </c>
      <c r="CL99" s="101"/>
      <c r="CT99" s="101"/>
      <c r="CU99" s="35">
        <v>1973</v>
      </c>
      <c r="CV99" s="39">
        <v>0.33683927551329007</v>
      </c>
      <c r="CW99" s="39">
        <v>0.70376587058452089</v>
      </c>
      <c r="CX99" s="39">
        <v>0.28120678360870516</v>
      </c>
      <c r="CY99" s="101"/>
      <c r="DG99" s="101"/>
      <c r="DH99" s="35">
        <v>1925</v>
      </c>
      <c r="DI99" s="258">
        <v>4.5599999999999996</v>
      </c>
      <c r="DJ99" s="257">
        <v>24</v>
      </c>
      <c r="DK99" s="259">
        <v>0.97</v>
      </c>
      <c r="DL99" s="260">
        <v>1.48</v>
      </c>
      <c r="DM99" s="101"/>
    </row>
    <row r="100" spans="1:117" ht="14.25" x14ac:dyDescent="0.2">
      <c r="A100" s="101"/>
      <c r="B100" s="102">
        <v>1930</v>
      </c>
      <c r="C100" s="103">
        <v>25</v>
      </c>
      <c r="D100" s="104">
        <v>3043</v>
      </c>
      <c r="E100" s="105">
        <v>16711</v>
      </c>
      <c r="F100" s="106">
        <f t="shared" si="118"/>
        <v>15734.708105014808</v>
      </c>
      <c r="G100" s="138">
        <f t="shared" si="169"/>
        <v>0.94157788911584039</v>
      </c>
      <c r="H100" s="106">
        <f>E100-F100</f>
        <v>976.2918949851919</v>
      </c>
      <c r="I100" s="109">
        <f t="shared" si="119"/>
        <v>7.5319095159863514E-2</v>
      </c>
      <c r="J100" s="109">
        <f t="shared" si="120"/>
        <v>0.19858282058686333</v>
      </c>
      <c r="K100" s="110">
        <f t="shared" si="121"/>
        <v>0.30046004190925563</v>
      </c>
      <c r="L100" s="109">
        <f t="shared" si="122"/>
        <v>0.3792830363536796</v>
      </c>
      <c r="M100" s="109">
        <f t="shared" si="123"/>
        <v>0.28937657797630606</v>
      </c>
      <c r="N100" s="109">
        <f t="shared" si="124"/>
        <v>0.42582030400196741</v>
      </c>
      <c r="O100" s="111">
        <f t="shared" si="125"/>
        <v>0.52142892560383447</v>
      </c>
      <c r="P100" s="112">
        <f t="shared" si="126"/>
        <v>0.48662595921935514</v>
      </c>
      <c r="Q100" s="109">
        <f t="shared" si="127"/>
        <v>0.50949071148742575</v>
      </c>
      <c r="R100" s="109">
        <f t="shared" si="128"/>
        <v>0.77512892952460954</v>
      </c>
      <c r="S100" s="113">
        <f t="shared" si="129"/>
        <v>0.68624358604144919</v>
      </c>
      <c r="T100" s="109">
        <f t="shared" si="130"/>
        <v>8.1854328172549368E-2</v>
      </c>
      <c r="U100" s="114">
        <f t="shared" si="131"/>
        <v>3.9672138430440478E-2</v>
      </c>
      <c r="V100" s="110">
        <f t="shared" si="132"/>
        <v>8.9164723844553706E-2</v>
      </c>
      <c r="W100" s="115">
        <f t="shared" si="133"/>
        <v>6.6843590715699897E-2</v>
      </c>
      <c r="X100" s="109">
        <f t="shared" si="134"/>
        <v>2.1946289344498989E-2</v>
      </c>
      <c r="Y100" s="135">
        <f t="shared" si="135"/>
        <v>0.14078941825687688</v>
      </c>
      <c r="Z100" s="117">
        <f t="shared" si="136"/>
        <v>8.3238552592779808E-3</v>
      </c>
      <c r="AA100" s="109">
        <f t="shared" si="137"/>
        <v>0.34930862552264214</v>
      </c>
      <c r="AB100" s="109">
        <f t="shared" si="138"/>
        <v>0.21648637242053356</v>
      </c>
      <c r="AC100" s="109">
        <f t="shared" si="139"/>
        <v>8.2109608660853442E-2</v>
      </c>
      <c r="AD100" s="116">
        <f t="shared" si="140"/>
        <v>0.37119882716186497</v>
      </c>
      <c r="AE100" s="117">
        <f t="shared" si="141"/>
        <v>0.29221645242757016</v>
      </c>
      <c r="AF100" s="118">
        <f t="shared" si="142"/>
        <v>7.8470028223598304E-2</v>
      </c>
      <c r="AG100" s="119">
        <v>15455</v>
      </c>
      <c r="AH100" s="119">
        <f t="shared" si="143"/>
        <v>60474</v>
      </c>
      <c r="AI100" s="120">
        <v>45019</v>
      </c>
      <c r="AJ100" s="121"/>
      <c r="AK100" s="119">
        <v>30894</v>
      </c>
      <c r="AL100" s="119">
        <v>5541</v>
      </c>
      <c r="AM100" s="119">
        <f t="shared" si="144"/>
        <v>8940</v>
      </c>
      <c r="AN100" s="119">
        <v>118695</v>
      </c>
      <c r="AO100" s="122">
        <v>105723</v>
      </c>
      <c r="AP100" s="119">
        <f t="shared" si="145"/>
        <v>9746</v>
      </c>
      <c r="AQ100" s="123">
        <v>21954</v>
      </c>
      <c r="AR100" s="119">
        <v>9314</v>
      </c>
      <c r="AS100" s="137">
        <v>2482</v>
      </c>
      <c r="AT100" s="136">
        <v>875.10670275796338</v>
      </c>
      <c r="AU100" s="123">
        <v>1791.7556558268325</v>
      </c>
      <c r="AV100" s="119">
        <v>1786</v>
      </c>
      <c r="AW100" s="120">
        <v>433</v>
      </c>
      <c r="AX100" s="119">
        <v>7934</v>
      </c>
      <c r="AY100" s="119">
        <f t="shared" si="146"/>
        <v>792</v>
      </c>
      <c r="AZ100" s="119">
        <v>432</v>
      </c>
      <c r="BA100" s="119">
        <v>275</v>
      </c>
      <c r="BB100" s="124">
        <v>185</v>
      </c>
      <c r="BC100" s="120">
        <v>36</v>
      </c>
      <c r="BD100" s="119">
        <f t="shared" si="147"/>
        <v>3685</v>
      </c>
      <c r="BE100" s="119">
        <v>1079</v>
      </c>
      <c r="BF100" s="120">
        <v>174</v>
      </c>
      <c r="BG100" s="120">
        <v>3139</v>
      </c>
      <c r="BH100" s="119">
        <v>803</v>
      </c>
      <c r="BI100" s="119">
        <v>3042</v>
      </c>
      <c r="BJ100" s="119">
        <v>1613</v>
      </c>
      <c r="BK100" s="124">
        <f t="shared" si="148"/>
        <v>988</v>
      </c>
      <c r="BL100" s="125"/>
      <c r="BM100" s="22">
        <f t="shared" si="149"/>
        <v>0.52142892560383447</v>
      </c>
      <c r="BN100" s="39">
        <f t="shared" si="150"/>
        <v>0.3792830363536796</v>
      </c>
      <c r="BO100" s="126">
        <f t="shared" si="151"/>
        <v>0.50949071148742575</v>
      </c>
      <c r="BP100" s="39">
        <f t="shared" si="152"/>
        <v>0.77512892952460954</v>
      </c>
      <c r="BQ100" s="127">
        <f t="shared" si="153"/>
        <v>0.28937657797630606</v>
      </c>
      <c r="BR100" s="127">
        <f t="shared" si="154"/>
        <v>3.9672138430440478E-2</v>
      </c>
      <c r="BS100" s="39">
        <f t="shared" si="155"/>
        <v>8.9164723844553706E-2</v>
      </c>
      <c r="BT100" s="39">
        <f t="shared" si="156"/>
        <v>0.30046004190925563</v>
      </c>
      <c r="BU100" s="127">
        <f t="shared" si="157"/>
        <v>8.2109608660853442E-2</v>
      </c>
      <c r="BV100" s="127">
        <f t="shared" si="158"/>
        <v>6.6843590715699897E-2</v>
      </c>
      <c r="BW100" s="125"/>
      <c r="BX100" s="22">
        <f t="shared" si="159"/>
        <v>0.48662595921935514</v>
      </c>
      <c r="BY100" s="39">
        <f t="shared" si="160"/>
        <v>0.3792830363536796</v>
      </c>
      <c r="BZ100" s="39">
        <f t="shared" si="161"/>
        <v>0.50949071148742575</v>
      </c>
      <c r="CA100" s="39">
        <f t="shared" si="162"/>
        <v>0.77512892952460954</v>
      </c>
      <c r="CB100" s="126">
        <f t="shared" si="163"/>
        <v>0.28937657797630606</v>
      </c>
      <c r="CC100" s="127">
        <f t="shared" si="164"/>
        <v>3.9672138430440478E-2</v>
      </c>
      <c r="CD100" s="127">
        <f t="shared" si="165"/>
        <v>8.9164723844553706E-2</v>
      </c>
      <c r="CE100" s="39">
        <f t="shared" si="166"/>
        <v>0.30046004190925563</v>
      </c>
      <c r="CF100" s="127">
        <f t="shared" si="167"/>
        <v>8.2109608660853442E-2</v>
      </c>
      <c r="CG100" s="127">
        <f t="shared" si="168"/>
        <v>6.6843590715699897E-2</v>
      </c>
      <c r="CH100" s="101"/>
      <c r="CI100" s="35">
        <v>1974</v>
      </c>
      <c r="CJ100" s="22">
        <v>0.49294811561303925</v>
      </c>
      <c r="CK100" s="22">
        <v>0.50446120443494968</v>
      </c>
      <c r="CL100" s="101"/>
      <c r="CT100" s="101"/>
      <c r="CU100" s="35">
        <v>1974</v>
      </c>
      <c r="CV100" s="39">
        <v>0.32794109743644867</v>
      </c>
      <c r="CW100" s="39">
        <v>0.69341895437218148</v>
      </c>
      <c r="CX100" s="39">
        <v>0.28161415623651276</v>
      </c>
      <c r="CY100" s="101"/>
      <c r="DG100" s="101"/>
      <c r="DH100" s="35">
        <v>1924</v>
      </c>
      <c r="DI100" s="258">
        <v>4.0999999999999996</v>
      </c>
      <c r="DJ100" s="257">
        <v>23.9</v>
      </c>
      <c r="DK100" s="259">
        <v>0.97</v>
      </c>
      <c r="DL100" s="260">
        <v>1.42</v>
      </c>
      <c r="DM100" s="101"/>
    </row>
    <row r="101" spans="1:117" ht="14.25" x14ac:dyDescent="0.2">
      <c r="A101" s="101"/>
      <c r="B101" s="102">
        <v>1929</v>
      </c>
      <c r="C101" s="103">
        <v>29</v>
      </c>
      <c r="D101" s="104">
        <v>3391</v>
      </c>
      <c r="E101" s="105">
        <v>18079</v>
      </c>
      <c r="F101" s="106">
        <f t="shared" si="118"/>
        <v>17571.589632428564</v>
      </c>
      <c r="G101" s="133">
        <f t="shared" si="169"/>
        <v>0.97193371494156555</v>
      </c>
      <c r="H101" s="106">
        <f>E101-F101</f>
        <v>507.41036757143593</v>
      </c>
      <c r="I101" s="109">
        <f t="shared" si="119"/>
        <v>7.1157833970117962E-2</v>
      </c>
      <c r="J101" s="109">
        <f t="shared" si="120"/>
        <v>0.19402274092330635</v>
      </c>
      <c r="K101" s="110">
        <f t="shared" si="121"/>
        <v>0.29315400124387891</v>
      </c>
      <c r="L101" s="109">
        <f t="shared" si="122"/>
        <v>0.36674996771767782</v>
      </c>
      <c r="M101" s="109">
        <f t="shared" si="123"/>
        <v>0.27859394516148217</v>
      </c>
      <c r="N101" s="109">
        <f t="shared" si="124"/>
        <v>0.41557357295324659</v>
      </c>
      <c r="O101" s="111">
        <f t="shared" si="125"/>
        <v>0.51561571548353391</v>
      </c>
      <c r="P101" s="112">
        <f t="shared" si="126"/>
        <v>0.49026630610621846</v>
      </c>
      <c r="Q101" s="109">
        <f t="shared" si="127"/>
        <v>0.49290168703617898</v>
      </c>
      <c r="R101" s="109">
        <f t="shared" si="128"/>
        <v>0.76625432545098504</v>
      </c>
      <c r="S101" s="113">
        <f t="shared" si="129"/>
        <v>0.6964355984508005</v>
      </c>
      <c r="T101" s="109">
        <f t="shared" si="130"/>
        <v>9.1730008491601595E-2</v>
      </c>
      <c r="U101" s="114">
        <f t="shared" si="131"/>
        <v>3.8108651078019182E-2</v>
      </c>
      <c r="V101" s="110">
        <f t="shared" si="132"/>
        <v>0.10143636269752532</v>
      </c>
      <c r="W101" s="115">
        <f t="shared" si="133"/>
        <v>5.3034158494808241E-2</v>
      </c>
      <c r="X101" s="109">
        <f t="shared" si="134"/>
        <v>2.5723339477662945E-2</v>
      </c>
      <c r="Y101" s="135">
        <f t="shared" si="135"/>
        <v>0.13732520072008569</v>
      </c>
      <c r="Z101" s="117">
        <f t="shared" si="136"/>
        <v>9.4340339230237526E-3</v>
      </c>
      <c r="AA101" s="109">
        <f t="shared" si="137"/>
        <v>0.35068075249773845</v>
      </c>
      <c r="AB101" s="109">
        <f t="shared" si="138"/>
        <v>0.23894538450386266</v>
      </c>
      <c r="AC101" s="109">
        <f t="shared" si="139"/>
        <v>8.7633212053079737E-2</v>
      </c>
      <c r="AD101" s="116">
        <f t="shared" si="140"/>
        <v>0.37443820806495037</v>
      </c>
      <c r="AE101" s="117">
        <f t="shared" si="141"/>
        <v>0.2894202299800317</v>
      </c>
      <c r="AF101" s="118">
        <f t="shared" si="142"/>
        <v>8.3539054014021924E-2</v>
      </c>
      <c r="AG101" s="119">
        <v>16608</v>
      </c>
      <c r="AH101" s="119">
        <f t="shared" si="143"/>
        <v>64891</v>
      </c>
      <c r="AI101" s="120">
        <v>48283</v>
      </c>
      <c r="AJ101" s="121"/>
      <c r="AK101" s="119">
        <v>33626</v>
      </c>
      <c r="AL101" s="119">
        <v>5919</v>
      </c>
      <c r="AM101" s="119">
        <f t="shared" si="144"/>
        <v>9368</v>
      </c>
      <c r="AN101" s="119">
        <v>131651</v>
      </c>
      <c r="AO101" s="122">
        <v>116184</v>
      </c>
      <c r="AP101" s="119">
        <f t="shared" si="145"/>
        <v>11537</v>
      </c>
      <c r="AQ101" s="123">
        <v>24258</v>
      </c>
      <c r="AR101" s="119">
        <v>10998</v>
      </c>
      <c r="AS101" s="137">
        <v>2720</v>
      </c>
      <c r="AT101" s="136">
        <v>1065.6519001246154</v>
      </c>
      <c r="AU101" s="123">
        <v>1772.3260036101012</v>
      </c>
      <c r="AV101" s="119">
        <v>1840</v>
      </c>
      <c r="AW101" s="120">
        <v>447</v>
      </c>
      <c r="AX101" s="119">
        <v>6982</v>
      </c>
      <c r="AY101" s="119">
        <f t="shared" si="146"/>
        <v>867</v>
      </c>
      <c r="AZ101" s="119">
        <v>539</v>
      </c>
      <c r="BA101" s="119">
        <v>333</v>
      </c>
      <c r="BB101" s="124">
        <v>242</v>
      </c>
      <c r="BC101" s="120">
        <v>44</v>
      </c>
      <c r="BD101" s="119">
        <f t="shared" si="147"/>
        <v>4429</v>
      </c>
      <c r="BE101" s="119">
        <v>1648</v>
      </c>
      <c r="BF101" s="120">
        <v>178</v>
      </c>
      <c r="BG101" s="120">
        <v>3832</v>
      </c>
      <c r="BH101" s="119">
        <v>1000</v>
      </c>
      <c r="BI101" s="119">
        <v>3760</v>
      </c>
      <c r="BJ101" s="119">
        <v>1609</v>
      </c>
      <c r="BK101" s="124">
        <f t="shared" si="148"/>
        <v>1242</v>
      </c>
      <c r="BL101" s="125"/>
      <c r="BM101" s="22">
        <f t="shared" si="149"/>
        <v>0.51561571548353391</v>
      </c>
      <c r="BN101" s="39">
        <f t="shared" si="150"/>
        <v>0.36674996771767782</v>
      </c>
      <c r="BO101" s="126">
        <f t="shared" si="151"/>
        <v>0.49290168703617898</v>
      </c>
      <c r="BP101" s="39">
        <f t="shared" si="152"/>
        <v>0.76625432545098504</v>
      </c>
      <c r="BQ101" s="127">
        <f t="shared" si="153"/>
        <v>0.27859394516148217</v>
      </c>
      <c r="BR101" s="127">
        <f t="shared" si="154"/>
        <v>3.8108651078019182E-2</v>
      </c>
      <c r="BS101" s="39">
        <f t="shared" si="155"/>
        <v>0.10143636269752532</v>
      </c>
      <c r="BT101" s="39">
        <f t="shared" si="156"/>
        <v>0.29315400124387891</v>
      </c>
      <c r="BU101" s="127">
        <f t="shared" si="157"/>
        <v>8.7633212053079737E-2</v>
      </c>
      <c r="BV101" s="127">
        <f t="shared" si="158"/>
        <v>5.3034158494808241E-2</v>
      </c>
      <c r="BW101" s="125"/>
      <c r="BX101" s="22">
        <f t="shared" si="159"/>
        <v>0.49026630610621846</v>
      </c>
      <c r="BY101" s="39">
        <f t="shared" si="160"/>
        <v>0.36674996771767782</v>
      </c>
      <c r="BZ101" s="39">
        <f t="shared" si="161"/>
        <v>0.49290168703617898</v>
      </c>
      <c r="CA101" s="39">
        <f t="shared" si="162"/>
        <v>0.76625432545098504</v>
      </c>
      <c r="CB101" s="126">
        <f t="shared" si="163"/>
        <v>0.27859394516148217</v>
      </c>
      <c r="CC101" s="127">
        <f t="shared" si="164"/>
        <v>3.8108651078019182E-2</v>
      </c>
      <c r="CD101" s="127">
        <f t="shared" si="165"/>
        <v>0.10143636269752532</v>
      </c>
      <c r="CE101" s="39">
        <f t="shared" si="166"/>
        <v>0.29315400124387891</v>
      </c>
      <c r="CF101" s="127">
        <f t="shared" si="167"/>
        <v>8.7633212053079737E-2</v>
      </c>
      <c r="CG101" s="127">
        <f t="shared" si="168"/>
        <v>5.3034158494808241E-2</v>
      </c>
      <c r="CH101" s="101"/>
      <c r="CI101" s="35">
        <v>1975</v>
      </c>
      <c r="CJ101" s="22">
        <v>0.49588521480555503</v>
      </c>
      <c r="CK101" s="22">
        <v>0.50262193496410357</v>
      </c>
      <c r="CL101" s="101"/>
      <c r="CT101" s="101"/>
      <c r="CU101" s="35">
        <v>1975</v>
      </c>
      <c r="CV101" s="39">
        <v>0.33086399816986606</v>
      </c>
      <c r="CW101" s="39">
        <v>0.70134784149415319</v>
      </c>
      <c r="CX101" s="39">
        <v>0.28182706046191969</v>
      </c>
      <c r="CY101" s="101"/>
      <c r="DG101" s="101"/>
      <c r="DH101" s="35">
        <v>1923</v>
      </c>
      <c r="DI101" s="258">
        <v>4.05</v>
      </c>
      <c r="DJ101" s="257">
        <v>23.9</v>
      </c>
      <c r="DK101" s="259">
        <v>0.96</v>
      </c>
      <c r="DL101" s="260">
        <v>1.44</v>
      </c>
      <c r="DM101" s="101"/>
    </row>
    <row r="102" spans="1:117" ht="14.25" x14ac:dyDescent="0.2">
      <c r="A102" s="101"/>
      <c r="B102" s="102">
        <v>1928</v>
      </c>
      <c r="C102" s="103">
        <v>29</v>
      </c>
      <c r="D102" s="104">
        <v>3235</v>
      </c>
      <c r="E102" s="105">
        <v>15656</v>
      </c>
      <c r="F102" s="106">
        <f t="shared" si="118"/>
        <v>15828.812892833841</v>
      </c>
      <c r="G102" s="132">
        <f t="shared" si="169"/>
        <v>1.0110381255003731</v>
      </c>
      <c r="H102" s="106">
        <f t="shared" ref="H102" si="174">F102-E102</f>
        <v>172.81289283384103</v>
      </c>
      <c r="I102" s="109">
        <f t="shared" si="119"/>
        <v>6.6272482877808361E-2</v>
      </c>
      <c r="J102" s="109">
        <f t="shared" si="120"/>
        <v>0.18939930944595615</v>
      </c>
      <c r="K102" s="110">
        <f t="shared" si="121"/>
        <v>0.28794262823622691</v>
      </c>
      <c r="L102" s="109">
        <f t="shared" si="122"/>
        <v>0.34990878832490557</v>
      </c>
      <c r="M102" s="109">
        <f t="shared" si="123"/>
        <v>0.26656582885463265</v>
      </c>
      <c r="N102" s="109">
        <f t="shared" si="124"/>
        <v>0.3954695483112538</v>
      </c>
      <c r="O102" s="111">
        <f t="shared" si="125"/>
        <v>0.50408747276185317</v>
      </c>
      <c r="P102" s="112">
        <f t="shared" si="126"/>
        <v>0.49748551918030326</v>
      </c>
      <c r="Q102" s="109">
        <f t="shared" si="127"/>
        <v>0.46422742110990206</v>
      </c>
      <c r="R102" s="109">
        <f t="shared" si="128"/>
        <v>0.73551673319992306</v>
      </c>
      <c r="S102" s="113">
        <f t="shared" si="129"/>
        <v>0.71051608625065743</v>
      </c>
      <c r="T102" s="109">
        <f t="shared" si="130"/>
        <v>0.1142158095717193</v>
      </c>
      <c r="U102" s="114">
        <f t="shared" si="131"/>
        <v>3.2927080236892052E-2</v>
      </c>
      <c r="V102" s="110">
        <f t="shared" si="132"/>
        <v>0.10954798725085015</v>
      </c>
      <c r="W102" s="115">
        <f t="shared" si="133"/>
        <v>5.6799270306599245E-2</v>
      </c>
      <c r="X102" s="109">
        <f t="shared" si="134"/>
        <v>2.6730386664532504E-2</v>
      </c>
      <c r="Y102" s="135">
        <f t="shared" si="135"/>
        <v>0.12526403379632592</v>
      </c>
      <c r="Z102" s="117">
        <f t="shared" si="136"/>
        <v>9.3531972092427834E-3</v>
      </c>
      <c r="AA102" s="109">
        <f t="shared" si="137"/>
        <v>0.3400471848886692</v>
      </c>
      <c r="AB102" s="109">
        <f t="shared" si="138"/>
        <v>0.23650332700706561</v>
      </c>
      <c r="AC102" s="109">
        <f t="shared" si="139"/>
        <v>8.2754592587851242E-2</v>
      </c>
      <c r="AD102" s="116">
        <f t="shared" si="140"/>
        <v>0.35799053346443188</v>
      </c>
      <c r="AE102" s="117">
        <f t="shared" si="141"/>
        <v>0.28098747569742732</v>
      </c>
      <c r="AF102" s="118">
        <f t="shared" si="142"/>
        <v>7.696985214107406E-2</v>
      </c>
      <c r="AG102" s="119">
        <v>14288</v>
      </c>
      <c r="AH102" s="119">
        <f t="shared" si="143"/>
        <v>58021</v>
      </c>
      <c r="AI102" s="120">
        <v>43733</v>
      </c>
      <c r="AJ102" s="121"/>
      <c r="AK102" s="119">
        <v>31073</v>
      </c>
      <c r="AL102" s="119">
        <v>5346</v>
      </c>
      <c r="AM102" s="119">
        <f t="shared" si="144"/>
        <v>8283</v>
      </c>
      <c r="AN102" s="119">
        <v>124984</v>
      </c>
      <c r="AO102" s="122">
        <v>110585</v>
      </c>
      <c r="AP102" s="119">
        <f t="shared" si="145"/>
        <v>10343</v>
      </c>
      <c r="AQ102" s="123">
        <v>22790</v>
      </c>
      <c r="AR102" s="119">
        <v>9620</v>
      </c>
      <c r="AS102" s="137">
        <v>2890</v>
      </c>
      <c r="AT102" s="136">
        <v>866.86212644142927</v>
      </c>
      <c r="AU102" s="123">
        <v>2166.2293535546055</v>
      </c>
      <c r="AV102" s="119">
        <v>1440</v>
      </c>
      <c r="AW102" s="120">
        <v>372</v>
      </c>
      <c r="AX102" s="119">
        <v>7099</v>
      </c>
      <c r="AY102" s="119">
        <f t="shared" si="146"/>
        <v>822</v>
      </c>
      <c r="AZ102" s="119">
        <v>723</v>
      </c>
      <c r="BA102" s="119">
        <v>308</v>
      </c>
      <c r="BB102" s="124">
        <v>222</v>
      </c>
      <c r="BC102" s="120">
        <v>26</v>
      </c>
      <c r="BD102" s="119">
        <f t="shared" si="147"/>
        <v>4995</v>
      </c>
      <c r="BE102" s="119">
        <v>1907</v>
      </c>
      <c r="BF102" s="120">
        <v>228</v>
      </c>
      <c r="BG102" s="120">
        <v>3924</v>
      </c>
      <c r="BH102" s="119">
        <v>947</v>
      </c>
      <c r="BI102" s="119">
        <v>4369</v>
      </c>
      <c r="BJ102" s="119">
        <v>1497</v>
      </c>
      <c r="BK102" s="124">
        <f t="shared" si="148"/>
        <v>1169</v>
      </c>
      <c r="BL102" s="125"/>
      <c r="BM102" s="22">
        <f t="shared" si="149"/>
        <v>0.50408747276185317</v>
      </c>
      <c r="BN102" s="39">
        <f t="shared" si="150"/>
        <v>0.34990878832490557</v>
      </c>
      <c r="BO102" s="126">
        <f t="shared" si="151"/>
        <v>0.46422742110990206</v>
      </c>
      <c r="BP102" s="39">
        <f t="shared" si="152"/>
        <v>0.73551673319992306</v>
      </c>
      <c r="BQ102" s="127">
        <f t="shared" si="153"/>
        <v>0.26656582885463265</v>
      </c>
      <c r="BR102" s="127">
        <f t="shared" si="154"/>
        <v>3.2927080236892052E-2</v>
      </c>
      <c r="BS102" s="39">
        <f t="shared" si="155"/>
        <v>0.10954798725085015</v>
      </c>
      <c r="BT102" s="39">
        <f t="shared" si="156"/>
        <v>0.28794262823622691</v>
      </c>
      <c r="BU102" s="127">
        <f t="shared" si="157"/>
        <v>8.2754592587851242E-2</v>
      </c>
      <c r="BV102" s="127">
        <f t="shared" si="158"/>
        <v>5.6799270306599245E-2</v>
      </c>
      <c r="BW102" s="125"/>
      <c r="BX102" s="22">
        <f t="shared" si="159"/>
        <v>0.49748551918030326</v>
      </c>
      <c r="BY102" s="39">
        <f t="shared" si="160"/>
        <v>0.34990878832490557</v>
      </c>
      <c r="BZ102" s="39">
        <f t="shared" si="161"/>
        <v>0.46422742110990206</v>
      </c>
      <c r="CA102" s="39">
        <f t="shared" si="162"/>
        <v>0.73551673319992306</v>
      </c>
      <c r="CB102" s="126">
        <f t="shared" si="163"/>
        <v>0.26656582885463265</v>
      </c>
      <c r="CC102" s="127">
        <f t="shared" si="164"/>
        <v>3.2927080236892052E-2</v>
      </c>
      <c r="CD102" s="127">
        <f t="shared" si="165"/>
        <v>0.10954798725085015</v>
      </c>
      <c r="CE102" s="39">
        <f t="shared" si="166"/>
        <v>0.28794262823622691</v>
      </c>
      <c r="CF102" s="127">
        <f t="shared" si="167"/>
        <v>8.2754592587851242E-2</v>
      </c>
      <c r="CG102" s="127">
        <f t="shared" si="168"/>
        <v>5.6799270306599245E-2</v>
      </c>
      <c r="CH102" s="101"/>
      <c r="CI102" s="35">
        <v>1976</v>
      </c>
      <c r="CJ102" s="22">
        <v>0.4885272124505618</v>
      </c>
      <c r="CK102" s="22">
        <v>0.50722966123104052</v>
      </c>
      <c r="CL102" s="101"/>
      <c r="CT102" s="101"/>
      <c r="CU102" s="35">
        <v>1976</v>
      </c>
      <c r="CV102" s="39">
        <v>0.32163980406902298</v>
      </c>
      <c r="CW102" s="39">
        <v>0.6811119201896999</v>
      </c>
      <c r="CX102" s="39">
        <v>0.28070850637261924</v>
      </c>
      <c r="CY102" s="101"/>
      <c r="DG102" s="101"/>
      <c r="DH102" s="35">
        <v>1922</v>
      </c>
      <c r="DI102" s="258">
        <v>4.1500000000000004</v>
      </c>
      <c r="DJ102" s="257">
        <v>23.9</v>
      </c>
      <c r="DK102" s="259">
        <v>0.97</v>
      </c>
      <c r="DL102" s="260">
        <v>1.43</v>
      </c>
      <c r="DM102" s="101"/>
    </row>
    <row r="103" spans="1:117" ht="14.25" x14ac:dyDescent="0.2">
      <c r="A103" s="101"/>
      <c r="B103" s="102">
        <v>1927</v>
      </c>
      <c r="C103" s="103">
        <v>31</v>
      </c>
      <c r="D103" s="104">
        <v>3552</v>
      </c>
      <c r="E103" s="105">
        <v>17184</v>
      </c>
      <c r="F103" s="106">
        <f t="shared" si="118"/>
        <v>17154.904760291301</v>
      </c>
      <c r="G103" s="132">
        <f t="shared" si="169"/>
        <v>0.9983068412646241</v>
      </c>
      <c r="H103" s="106">
        <f>E103-F103</f>
        <v>29.0952397086985</v>
      </c>
      <c r="I103" s="109">
        <f t="shared" si="119"/>
        <v>6.4258708659105088E-2</v>
      </c>
      <c r="J103" s="109">
        <f t="shared" si="120"/>
        <v>0.18540563439949162</v>
      </c>
      <c r="K103" s="110">
        <f t="shared" si="121"/>
        <v>0.28781181326067445</v>
      </c>
      <c r="L103" s="109">
        <f t="shared" si="122"/>
        <v>0.34658444371031089</v>
      </c>
      <c r="M103" s="109">
        <f t="shared" si="123"/>
        <v>0.2578886891959577</v>
      </c>
      <c r="N103" s="109">
        <f t="shared" si="124"/>
        <v>0.39227579788780964</v>
      </c>
      <c r="O103" s="111">
        <f t="shared" si="125"/>
        <v>0.50208094711236639</v>
      </c>
      <c r="P103" s="112">
        <f t="shared" si="126"/>
        <v>0.49874204513590426</v>
      </c>
      <c r="Q103" s="109">
        <f t="shared" si="127"/>
        <v>0.46157177990676507</v>
      </c>
      <c r="R103" s="109">
        <f t="shared" si="128"/>
        <v>0.73357214575178775</v>
      </c>
      <c r="S103" s="113">
        <f t="shared" si="129"/>
        <v>0.71893666596060157</v>
      </c>
      <c r="T103" s="109">
        <f t="shared" si="130"/>
        <v>9.9533997034526589E-2</v>
      </c>
      <c r="U103" s="114">
        <f t="shared" si="131"/>
        <v>3.0014827367083247E-2</v>
      </c>
      <c r="V103" s="110">
        <f t="shared" si="132"/>
        <v>0.11481456441187424</v>
      </c>
      <c r="W103" s="115">
        <f t="shared" si="133"/>
        <v>5.0574459494181989E-2</v>
      </c>
      <c r="X103" s="109">
        <f t="shared" si="134"/>
        <v>2.6074984113535267E-2</v>
      </c>
      <c r="Y103" s="135">
        <f t="shared" si="135"/>
        <v>0.12615350732298206</v>
      </c>
      <c r="Z103" s="117">
        <f t="shared" si="136"/>
        <v>9.037183863744816E-3</v>
      </c>
      <c r="AA103" s="109">
        <f t="shared" si="137"/>
        <v>0.34129634786397811</v>
      </c>
      <c r="AB103" s="109">
        <f t="shared" si="138"/>
        <v>0.23994916331285746</v>
      </c>
      <c r="AC103" s="109">
        <f t="shared" si="139"/>
        <v>8.3162647285541236E-2</v>
      </c>
      <c r="AD103" s="116">
        <f t="shared" si="140"/>
        <v>0.36399067994069051</v>
      </c>
      <c r="AE103" s="117">
        <f t="shared" si="141"/>
        <v>0.28202145427049663</v>
      </c>
      <c r="AF103" s="118">
        <f t="shared" si="142"/>
        <v>7.8611019344418748E-2</v>
      </c>
      <c r="AG103" s="119">
        <v>15663</v>
      </c>
      <c r="AH103" s="119">
        <f t="shared" si="143"/>
        <v>62873</v>
      </c>
      <c r="AI103" s="120">
        <v>47210</v>
      </c>
      <c r="AJ103" s="121"/>
      <c r="AK103" s="119">
        <v>33941</v>
      </c>
      <c r="AL103" s="119">
        <v>5654</v>
      </c>
      <c r="AM103" s="119">
        <f t="shared" si="144"/>
        <v>8753</v>
      </c>
      <c r="AN103" s="119">
        <v>136215</v>
      </c>
      <c r="AO103" s="122">
        <v>120349</v>
      </c>
      <c r="AP103" s="119">
        <f t="shared" si="145"/>
        <v>11328</v>
      </c>
      <c r="AQ103" s="123">
        <v>25188</v>
      </c>
      <c r="AR103" s="119">
        <v>10708</v>
      </c>
      <c r="AS103" s="137">
        <v>2649</v>
      </c>
      <c r="AT103" s="136">
        <v>961.39558588458283</v>
      </c>
      <c r="AU103" s="123">
        <v>1728.4085572837091</v>
      </c>
      <c r="AV103" s="119">
        <v>1417</v>
      </c>
      <c r="AW103" s="120">
        <v>456</v>
      </c>
      <c r="AX103" s="119">
        <v>6889</v>
      </c>
      <c r="AY103" s="119">
        <f t="shared" si="146"/>
        <v>956</v>
      </c>
      <c r="AZ103" s="119">
        <v>620</v>
      </c>
      <c r="BA103" s="136">
        <v>308.39939550304643</v>
      </c>
      <c r="BB103" s="124">
        <v>307</v>
      </c>
      <c r="BC103" s="120">
        <v>43</v>
      </c>
      <c r="BD103" s="119">
        <f t="shared" si="147"/>
        <v>4699</v>
      </c>
      <c r="BE103" s="119">
        <v>1789</v>
      </c>
      <c r="BF103" s="120">
        <v>193</v>
      </c>
      <c r="BG103" s="120">
        <v>4459</v>
      </c>
      <c r="BH103" s="119">
        <v>924</v>
      </c>
      <c r="BI103" s="119">
        <v>4007</v>
      </c>
      <c r="BJ103" s="119">
        <v>1682</v>
      </c>
      <c r="BK103" s="124">
        <f t="shared" si="148"/>
        <v>1231</v>
      </c>
      <c r="BL103" s="125"/>
      <c r="BM103" s="22">
        <f t="shared" si="149"/>
        <v>0.50208094711236639</v>
      </c>
      <c r="BN103" s="39">
        <f t="shared" si="150"/>
        <v>0.34658444371031089</v>
      </c>
      <c r="BO103" s="126">
        <f t="shared" si="151"/>
        <v>0.46157177990676507</v>
      </c>
      <c r="BP103" s="39">
        <f t="shared" si="152"/>
        <v>0.73357214575178775</v>
      </c>
      <c r="BQ103" s="127">
        <f t="shared" si="153"/>
        <v>0.2578886891959577</v>
      </c>
      <c r="BR103" s="127">
        <f t="shared" si="154"/>
        <v>3.0014827367083247E-2</v>
      </c>
      <c r="BS103" s="39">
        <f t="shared" si="155"/>
        <v>0.11481456441187424</v>
      </c>
      <c r="BT103" s="39">
        <f t="shared" si="156"/>
        <v>0.28781181326067445</v>
      </c>
      <c r="BU103" s="127">
        <f t="shared" si="157"/>
        <v>8.3162647285541236E-2</v>
      </c>
      <c r="BV103" s="127">
        <f t="shared" si="158"/>
        <v>5.0574459494181989E-2</v>
      </c>
      <c r="BW103" s="125"/>
      <c r="BX103" s="22">
        <f t="shared" si="159"/>
        <v>0.49874204513590426</v>
      </c>
      <c r="BY103" s="39">
        <f t="shared" si="160"/>
        <v>0.34658444371031089</v>
      </c>
      <c r="BZ103" s="39">
        <f t="shared" si="161"/>
        <v>0.46157177990676507</v>
      </c>
      <c r="CA103" s="39">
        <f t="shared" si="162"/>
        <v>0.73357214575178775</v>
      </c>
      <c r="CB103" s="126">
        <f t="shared" si="163"/>
        <v>0.2578886891959577</v>
      </c>
      <c r="CC103" s="127">
        <f t="shared" si="164"/>
        <v>3.0014827367083247E-2</v>
      </c>
      <c r="CD103" s="127">
        <f t="shared" si="165"/>
        <v>0.11481456441187424</v>
      </c>
      <c r="CE103" s="39">
        <f t="shared" si="166"/>
        <v>0.28781181326067445</v>
      </c>
      <c r="CF103" s="127">
        <f t="shared" si="167"/>
        <v>8.3162647285541236E-2</v>
      </c>
      <c r="CG103" s="127">
        <f t="shared" si="168"/>
        <v>5.0574459494181989E-2</v>
      </c>
      <c r="CH103" s="101"/>
      <c r="CI103" s="35">
        <v>1977</v>
      </c>
      <c r="CJ103" s="22">
        <v>0.50978620724073975</v>
      </c>
      <c r="CK103" s="22">
        <v>0.49391685919899109</v>
      </c>
      <c r="CL103" s="101"/>
      <c r="CT103" s="101"/>
      <c r="CU103" s="35">
        <v>1977</v>
      </c>
      <c r="CV103" s="39">
        <v>0.357481104570187</v>
      </c>
      <c r="CW103" s="39">
        <v>0.73027364113912219</v>
      </c>
      <c r="CX103" s="39">
        <v>0.28699098798397865</v>
      </c>
      <c r="CY103" s="101"/>
      <c r="DG103" s="101"/>
      <c r="DH103" s="35">
        <v>1921</v>
      </c>
      <c r="DI103" s="258">
        <v>3.99</v>
      </c>
      <c r="DJ103" s="257">
        <v>23.9</v>
      </c>
      <c r="DK103" s="259">
        <v>0.96</v>
      </c>
      <c r="DL103" s="260">
        <v>1.41</v>
      </c>
      <c r="DM103" s="101"/>
    </row>
    <row r="104" spans="1:117" ht="14.25" x14ac:dyDescent="0.2">
      <c r="A104" s="101"/>
      <c r="B104" s="102">
        <v>1926</v>
      </c>
      <c r="C104" s="103">
        <v>32</v>
      </c>
      <c r="D104" s="104">
        <v>3419</v>
      </c>
      <c r="E104" s="105">
        <v>16527</v>
      </c>
      <c r="F104" s="106">
        <f t="shared" si="118"/>
        <v>16849.11856851757</v>
      </c>
      <c r="G104" s="133">
        <f t="shared" si="169"/>
        <v>1.0194904440320427</v>
      </c>
      <c r="H104" s="106">
        <f t="shared" ref="H104" si="175">F104-E104</f>
        <v>322.11856851756966</v>
      </c>
      <c r="I104" s="109">
        <f t="shared" si="119"/>
        <v>6.4404379406435106E-2</v>
      </c>
      <c r="J104" s="109">
        <f t="shared" si="120"/>
        <v>0.18814083316652211</v>
      </c>
      <c r="K104" s="110">
        <f t="shared" si="121"/>
        <v>0.28633172481109331</v>
      </c>
      <c r="L104" s="109">
        <f t="shared" si="122"/>
        <v>0.34232004994594267</v>
      </c>
      <c r="M104" s="109">
        <f t="shared" si="123"/>
        <v>0.26246548139874026</v>
      </c>
      <c r="N104" s="109">
        <f t="shared" si="124"/>
        <v>0.39006636880232509</v>
      </c>
      <c r="O104" s="111">
        <f t="shared" si="125"/>
        <v>0.50117310996833053</v>
      </c>
      <c r="P104" s="112">
        <f t="shared" si="126"/>
        <v>0.49931055066945251</v>
      </c>
      <c r="Q104" s="109">
        <f t="shared" si="127"/>
        <v>0.45616786709506479</v>
      </c>
      <c r="R104" s="109">
        <f t="shared" si="128"/>
        <v>0.73320858276979939</v>
      </c>
      <c r="S104" s="113">
        <f t="shared" si="129"/>
        <v>0.71682124507906853</v>
      </c>
      <c r="T104" s="109">
        <f t="shared" si="130"/>
        <v>0.1251306688018505</v>
      </c>
      <c r="U104" s="114">
        <f t="shared" si="131"/>
        <v>2.9581192589132804E-2</v>
      </c>
      <c r="V104" s="110">
        <f t="shared" si="132"/>
        <v>0.11764185390129196</v>
      </c>
      <c r="W104" s="115">
        <f t="shared" si="133"/>
        <v>5.2945744697050448E-2</v>
      </c>
      <c r="X104" s="109">
        <f t="shared" si="134"/>
        <v>2.6845488312092703E-2</v>
      </c>
      <c r="Y104" s="135">
        <f t="shared" si="135"/>
        <v>0.12583179790166132</v>
      </c>
      <c r="Z104" s="117">
        <f t="shared" si="136"/>
        <v>9.1897488998187934E-3</v>
      </c>
      <c r="AA104" s="109">
        <f t="shared" si="137"/>
        <v>0.34314221396747435</v>
      </c>
      <c r="AB104" s="109">
        <f t="shared" si="138"/>
        <v>0.25880207290763108</v>
      </c>
      <c r="AC104" s="109">
        <f t="shared" si="139"/>
        <v>8.8593138523853754E-2</v>
      </c>
      <c r="AD104" s="116">
        <f t="shared" si="140"/>
        <v>0.36758524054180292</v>
      </c>
      <c r="AE104" s="117">
        <f t="shared" si="141"/>
        <v>0.27960786014835382</v>
      </c>
      <c r="AF104" s="118">
        <f t="shared" si="142"/>
        <v>8.2098643236740723E-2</v>
      </c>
      <c r="AG104" s="119">
        <v>14953</v>
      </c>
      <c r="AH104" s="119">
        <f t="shared" si="143"/>
        <v>59914</v>
      </c>
      <c r="AI104" s="120">
        <v>44961</v>
      </c>
      <c r="AJ104" s="121"/>
      <c r="AK104" s="119">
        <v>32229</v>
      </c>
      <c r="AL104" s="119">
        <v>5516</v>
      </c>
      <c r="AM104" s="119">
        <f t="shared" si="144"/>
        <v>8459</v>
      </c>
      <c r="AN104" s="119">
        <v>131342</v>
      </c>
      <c r="AO104" s="122">
        <v>115265</v>
      </c>
      <c r="AP104" s="119">
        <f t="shared" si="145"/>
        <v>11636</v>
      </c>
      <c r="AQ104" s="123">
        <v>23770</v>
      </c>
      <c r="AR104" s="119">
        <v>10783</v>
      </c>
      <c r="AS104" s="137">
        <v>3079</v>
      </c>
      <c r="AT104" s="136">
        <v>932.29539325598739</v>
      </c>
      <c r="AU104" s="123">
        <v>2337.8315990666974</v>
      </c>
      <c r="AV104" s="119">
        <v>1330</v>
      </c>
      <c r="AW104" s="120">
        <v>411</v>
      </c>
      <c r="AX104" s="119">
        <v>6954</v>
      </c>
      <c r="AY104" s="119">
        <f t="shared" si="146"/>
        <v>875</v>
      </c>
      <c r="AZ104" s="119">
        <v>853</v>
      </c>
      <c r="BA104" s="136">
        <v>266.50715939162814</v>
      </c>
      <c r="BB104" s="124">
        <v>236</v>
      </c>
      <c r="BC104" s="120">
        <v>53</v>
      </c>
      <c r="BD104" s="119">
        <f t="shared" si="147"/>
        <v>5626</v>
      </c>
      <c r="BE104" s="119">
        <v>2320</v>
      </c>
      <c r="BF104" s="120">
        <v>228</v>
      </c>
      <c r="BG104" s="120">
        <v>4357</v>
      </c>
      <c r="BH104" s="119">
        <v>971</v>
      </c>
      <c r="BI104" s="119">
        <v>4934</v>
      </c>
      <c r="BJ104" s="119">
        <v>1613</v>
      </c>
      <c r="BK104" s="124">
        <f t="shared" si="148"/>
        <v>1207</v>
      </c>
      <c r="BL104" s="125"/>
      <c r="BM104" s="22">
        <f t="shared" si="149"/>
        <v>0.50117310996833053</v>
      </c>
      <c r="BN104" s="39">
        <f t="shared" si="150"/>
        <v>0.34232004994594267</v>
      </c>
      <c r="BO104" s="126">
        <f t="shared" si="151"/>
        <v>0.45616786709506479</v>
      </c>
      <c r="BP104" s="39">
        <f t="shared" si="152"/>
        <v>0.73320858276979939</v>
      </c>
      <c r="BQ104" s="127">
        <f t="shared" si="153"/>
        <v>0.26246548139874026</v>
      </c>
      <c r="BR104" s="127">
        <f t="shared" si="154"/>
        <v>2.9581192589132804E-2</v>
      </c>
      <c r="BS104" s="39">
        <f t="shared" si="155"/>
        <v>0.11764185390129196</v>
      </c>
      <c r="BT104" s="39">
        <f t="shared" si="156"/>
        <v>0.28633172481109331</v>
      </c>
      <c r="BU104" s="127">
        <f t="shared" si="157"/>
        <v>8.8593138523853754E-2</v>
      </c>
      <c r="BV104" s="127">
        <f t="shared" si="158"/>
        <v>5.2945744697050448E-2</v>
      </c>
      <c r="BW104" s="125"/>
      <c r="BX104" s="22">
        <f t="shared" si="159"/>
        <v>0.49931055066945251</v>
      </c>
      <c r="BY104" s="39">
        <f t="shared" si="160"/>
        <v>0.34232004994594267</v>
      </c>
      <c r="BZ104" s="39">
        <f t="shared" si="161"/>
        <v>0.45616786709506479</v>
      </c>
      <c r="CA104" s="39">
        <f t="shared" si="162"/>
        <v>0.73320858276979939</v>
      </c>
      <c r="CB104" s="126">
        <f t="shared" si="163"/>
        <v>0.26246548139874026</v>
      </c>
      <c r="CC104" s="127">
        <f t="shared" si="164"/>
        <v>2.9581192589132804E-2</v>
      </c>
      <c r="CD104" s="127">
        <f t="shared" si="165"/>
        <v>0.11764185390129196</v>
      </c>
      <c r="CE104" s="39">
        <f t="shared" si="166"/>
        <v>0.28633172481109331</v>
      </c>
      <c r="CF104" s="127">
        <f t="shared" si="167"/>
        <v>8.8593138523853754E-2</v>
      </c>
      <c r="CG104" s="127">
        <f t="shared" si="168"/>
        <v>5.2945744697050448E-2</v>
      </c>
      <c r="CH104" s="101"/>
      <c r="CI104" s="35">
        <v>1978</v>
      </c>
      <c r="CJ104" s="22">
        <v>0.49817656721491627</v>
      </c>
      <c r="CK104" s="22">
        <v>0.50118704487110732</v>
      </c>
      <c r="CL104" s="101"/>
      <c r="CT104" s="101"/>
      <c r="CU104" s="35">
        <v>1978</v>
      </c>
      <c r="CV104" s="39">
        <v>0.33671290014573596</v>
      </c>
      <c r="CW104" s="39">
        <v>0.70212449018743639</v>
      </c>
      <c r="CX104" s="39">
        <v>0.28000367196040959</v>
      </c>
      <c r="CY104" s="101"/>
      <c r="DG104" s="101"/>
      <c r="DH104" s="35">
        <v>1920</v>
      </c>
      <c r="DI104" s="258">
        <v>3.47</v>
      </c>
      <c r="DJ104" s="257">
        <v>23.8</v>
      </c>
      <c r="DK104" s="259">
        <v>0.96</v>
      </c>
      <c r="DL104" s="260">
        <v>1.34</v>
      </c>
      <c r="DM104" s="101"/>
    </row>
    <row r="105" spans="1:117" ht="14.25" x14ac:dyDescent="0.2">
      <c r="A105" s="101"/>
      <c r="B105" s="102">
        <v>1925</v>
      </c>
      <c r="C105" s="103">
        <v>32</v>
      </c>
      <c r="D105" s="104">
        <v>3502</v>
      </c>
      <c r="E105" s="105">
        <v>18335</v>
      </c>
      <c r="F105" s="106">
        <f t="shared" ref="F105:F136" si="176">((((4/6)+((N105+R105+Y105+AC105+AA105+AF105+K105-(1-U105)-W105-X105)/20))*(AI105+(AR105+BI105)*5/6+(AW105+BC105+BF105)*1/6+AZ105*18/6+BE105*8/6-AS105*9/6-AT105*7/6-AV105*3/6-AX105*2/6-BG105*4/6-BH105)-(((2/6)-((N105+R105+T105+U105+AB105+AD105+AA105+AF105+K105)/20))*(AS105*17/6+AT105*12/6+AX105*3/6+BB105*2/6+BG105*5/6+BH105*8/6-AR105*1/6-AV105*9/6-AZ105*2/6))))/2</f>
        <v>17638.797714576289</v>
      </c>
      <c r="G105" s="133">
        <f t="shared" si="169"/>
        <v>0.96202878181490536</v>
      </c>
      <c r="H105" s="106">
        <f>E105-F105</f>
        <v>696.20228542371115</v>
      </c>
      <c r="I105" s="109">
        <f t="shared" ref="I105:I136" si="177">AM105/AN105</f>
        <v>6.7820495882327039E-2</v>
      </c>
      <c r="J105" s="109">
        <f t="shared" ref="J105:J136" si="178">AM105/AI105</f>
        <v>0.18783923888516191</v>
      </c>
      <c r="K105" s="110">
        <f t="shared" ref="K105:K136" si="179">(AK105-AV105)/(AO105-AV105-AX105+AT105)</f>
        <v>0.29105181256420687</v>
      </c>
      <c r="L105" s="109">
        <f t="shared" ref="L105:L136" si="180">AI105/AN105</f>
        <v>0.3610560620073105</v>
      </c>
      <c r="M105" s="109">
        <f t="shared" ref="M105:M136" si="181">AM105/AK105</f>
        <v>0.26553250186792343</v>
      </c>
      <c r="N105" s="109">
        <f t="shared" ref="N105:N136" si="182">AI105/AO105</f>
        <v>0.40717992864770008</v>
      </c>
      <c r="O105" s="111">
        <f t="shared" ref="O105:O136" si="183">(K105*0.7635+L105*0.7562+M105*0.75+Q105*0.7248+R105*0.7021+U105*0.6285+1-V105*0.5884+1-W105*0.5276+AC105*0.3663)/6.931</f>
        <v>0.51077148304846776</v>
      </c>
      <c r="P105" s="112">
        <f t="shared" ref="P105:P136" si="184">(1-K105*0.7635+1-L105*0.7562+1-M105*0.75+1-Q105*0.7248+1-R105*0.7021+1-U105*0.6285+V105*0.5884+W105*0.5276+1-AC105*0.3663)/11.068</f>
        <v>0.49329986004617543</v>
      </c>
      <c r="Q105" s="109">
        <f t="shared" ref="Q105:Q136" si="185">AH105/AN105</f>
        <v>0.48332379148867455</v>
      </c>
      <c r="R105" s="109">
        <f t="shared" ref="R105:R136" si="186">N105+AA105</f>
        <v>0.7536934857237545</v>
      </c>
      <c r="S105" s="113">
        <f t="shared" ref="S105:S136" si="187">AK105/AI105</f>
        <v>0.70740582626903292</v>
      </c>
      <c r="T105" s="109">
        <f t="shared" ref="T105:T136" si="188">BD105/AI105</f>
        <v>7.9933321135980159E-2</v>
      </c>
      <c r="U105" s="114">
        <f t="shared" ref="U105:U136" si="189">AV105/AI105</f>
        <v>3.5291008517818301E-2</v>
      </c>
      <c r="V105" s="110">
        <f t="shared" ref="V105:V136" si="190">(AT105+BG105)/AI105</f>
        <v>0.1034110853279511</v>
      </c>
      <c r="W105" s="115">
        <f t="shared" ref="W105:W136" si="191">AX105/AN105</f>
        <v>4.892030357745776E-2</v>
      </c>
      <c r="X105" s="109">
        <f t="shared" ref="X105:X136" si="192">BK105/AI105</f>
        <v>2.8623122115834197E-2</v>
      </c>
      <c r="Y105" s="135">
        <f t="shared" ref="Y105:Y136" si="193">E105/AN105</f>
        <v>0.134576709091176</v>
      </c>
      <c r="Z105" s="117">
        <f t="shared" ref="Z105:Z136" si="194">BK105/AN105</f>
        <v>1.0334551753497453E-2</v>
      </c>
      <c r="AA105" s="109">
        <f t="shared" ref="AA105:AA136" si="195">(AK105+AR105+AZ105)/(AO105+AR105+AT105+AZ105)</f>
        <v>0.34651355707605447</v>
      </c>
      <c r="AB105" s="109">
        <f t="shared" ref="AB105:AB136" si="196">AP105/AI105</f>
        <v>0.23254253826919558</v>
      </c>
      <c r="AC105" s="109">
        <f t="shared" si="139"/>
        <v>8.3960893116660065E-2</v>
      </c>
      <c r="AD105" s="116">
        <f t="shared" ref="AD105:AD136" si="197">E105/AI105</f>
        <v>0.37273078408651988</v>
      </c>
      <c r="AE105" s="117">
        <f t="shared" ref="AE105:AE136" si="198">AK105/AO105</f>
        <v>0.28804145386519214</v>
      </c>
      <c r="AF105" s="118">
        <f t="shared" ref="AF105:AF136" si="199">AR105/AN105</f>
        <v>8.0327652265821115E-2</v>
      </c>
      <c r="AG105" s="119">
        <v>16658</v>
      </c>
      <c r="AH105" s="119">
        <f t="shared" ref="AH105:AH136" si="200">AI105+AG105</f>
        <v>65849</v>
      </c>
      <c r="AI105" s="120">
        <v>49191</v>
      </c>
      <c r="AJ105" s="121"/>
      <c r="AK105" s="119">
        <v>34798</v>
      </c>
      <c r="AL105" s="119">
        <v>5823</v>
      </c>
      <c r="AM105" s="119">
        <f t="shared" ref="AM105:AM136" si="201">AK105-AQ105</f>
        <v>9240</v>
      </c>
      <c r="AN105" s="119">
        <v>136242</v>
      </c>
      <c r="AO105" s="122">
        <v>120809</v>
      </c>
      <c r="AP105" s="119">
        <f t="shared" ref="AP105:AP136" si="202">AR105+AZ105</f>
        <v>11439</v>
      </c>
      <c r="AQ105" s="123">
        <v>25558</v>
      </c>
      <c r="AR105" s="119">
        <v>10944</v>
      </c>
      <c r="AS105" s="137">
        <v>2429</v>
      </c>
      <c r="AT105" s="136">
        <v>1186.8946983672422</v>
      </c>
      <c r="AU105" s="123">
        <v>1549.211461676477</v>
      </c>
      <c r="AV105" s="119">
        <v>1736</v>
      </c>
      <c r="AW105" s="120">
        <v>439</v>
      </c>
      <c r="AX105" s="119">
        <v>6665</v>
      </c>
      <c r="AY105" s="119">
        <f t="shared" si="146"/>
        <v>901</v>
      </c>
      <c r="AZ105" s="119">
        <v>495</v>
      </c>
      <c r="BA105" s="136">
        <v>289.94068237093444</v>
      </c>
      <c r="BB105" s="124">
        <v>295</v>
      </c>
      <c r="BC105" s="120">
        <v>35</v>
      </c>
      <c r="BD105" s="119">
        <f t="shared" si="147"/>
        <v>3932</v>
      </c>
      <c r="BE105" s="119">
        <v>1386</v>
      </c>
      <c r="BF105" s="120">
        <v>167</v>
      </c>
      <c r="BG105" s="120">
        <v>3900</v>
      </c>
      <c r="BH105" s="119">
        <v>1113</v>
      </c>
      <c r="BI105" s="119">
        <v>3291</v>
      </c>
      <c r="BJ105" s="119">
        <v>1681</v>
      </c>
      <c r="BK105" s="124">
        <f t="shared" si="148"/>
        <v>1408</v>
      </c>
      <c r="BL105" s="125"/>
      <c r="BM105" s="22">
        <f t="shared" si="149"/>
        <v>0.51077148304846776</v>
      </c>
      <c r="BN105" s="39">
        <f t="shared" ref="BN105:BN136" si="203">AI105/AN105</f>
        <v>0.3610560620073105</v>
      </c>
      <c r="BO105" s="126">
        <f t="shared" ref="BO105:BO136" si="204">AH105/AN105</f>
        <v>0.48332379148867455</v>
      </c>
      <c r="BP105" s="39">
        <f t="shared" ref="BP105:BP136" si="205">N105+AA105</f>
        <v>0.7536934857237545</v>
      </c>
      <c r="BQ105" s="127">
        <f t="shared" ref="BQ105:BQ136" si="206">AM105/AK105</f>
        <v>0.26553250186792343</v>
      </c>
      <c r="BR105" s="127">
        <f t="shared" ref="BR105:BR136" si="207">AV105/AI105</f>
        <v>3.5291008517818301E-2</v>
      </c>
      <c r="BS105" s="39">
        <f t="shared" ref="BS105:BS136" si="208">(AT105+BG105)/AI105</f>
        <v>0.1034110853279511</v>
      </c>
      <c r="BT105" s="39">
        <f t="shared" ref="BT105:BT136" si="209">(AK105-AV105)/(AO105-AV105-AX105+AT105)</f>
        <v>0.29105181256420687</v>
      </c>
      <c r="BU105" s="127">
        <f t="shared" ref="BU105:BU136" si="210">AP105/AN105</f>
        <v>8.3960893116660065E-2</v>
      </c>
      <c r="BV105" s="127">
        <f t="shared" ref="BV105:BV136" si="211">AX105/AN105</f>
        <v>4.892030357745776E-2</v>
      </c>
      <c r="BW105" s="125"/>
      <c r="BX105" s="22">
        <f t="shared" si="159"/>
        <v>0.49329986004617543</v>
      </c>
      <c r="BY105" s="39">
        <f t="shared" ref="BY105:BY136" si="212">AI105/AN105</f>
        <v>0.3610560620073105</v>
      </c>
      <c r="BZ105" s="39">
        <f t="shared" ref="BZ105:BZ136" si="213">AH105/AN105</f>
        <v>0.48332379148867455</v>
      </c>
      <c r="CA105" s="39">
        <f t="shared" ref="CA105:CA136" si="214">N105+AA105</f>
        <v>0.7536934857237545</v>
      </c>
      <c r="CB105" s="126">
        <f t="shared" ref="CB105:CB136" si="215">AM105/AK105</f>
        <v>0.26553250186792343</v>
      </c>
      <c r="CC105" s="127">
        <f t="shared" ref="CC105:CC136" si="216">AV105/AI105</f>
        <v>3.5291008517818301E-2</v>
      </c>
      <c r="CD105" s="127">
        <f t="shared" ref="CD105:CD136" si="217">(AT105+BG105)/AI105</f>
        <v>0.1034110853279511</v>
      </c>
      <c r="CE105" s="39">
        <f t="shared" ref="CE105:CE136" si="218">(AK105-AV105)/(AO105-AV105-AX105+AT105)</f>
        <v>0.29105181256420687</v>
      </c>
      <c r="CF105" s="127">
        <f t="shared" ref="CF105:CF136" si="219">AP105/AN105</f>
        <v>8.3960893116660065E-2</v>
      </c>
      <c r="CG105" s="127">
        <f t="shared" ref="CG105:CG136" si="220">AX105/AN105</f>
        <v>4.892030357745776E-2</v>
      </c>
      <c r="CH105" s="101"/>
      <c r="CI105" s="35">
        <v>1979</v>
      </c>
      <c r="CJ105" s="22">
        <v>0.50784172760330148</v>
      </c>
      <c r="CK105" s="22">
        <v>0.49513453071752056</v>
      </c>
      <c r="CL105" s="101"/>
      <c r="CT105" s="101"/>
      <c r="CU105" s="35">
        <v>1979</v>
      </c>
      <c r="CV105" s="39">
        <v>0.35389517265460352</v>
      </c>
      <c r="CW105" s="39">
        <v>0.72731535237586598</v>
      </c>
      <c r="CX105" s="39">
        <v>0.28579717833518459</v>
      </c>
      <c r="CY105" s="101"/>
      <c r="DG105" s="101"/>
      <c r="DH105" s="35">
        <v>1919</v>
      </c>
      <c r="DI105" s="258">
        <v>3.07</v>
      </c>
      <c r="DJ105" s="257">
        <v>23.9</v>
      </c>
      <c r="DK105" s="259">
        <v>0.97</v>
      </c>
      <c r="DL105" s="260">
        <v>1.27</v>
      </c>
      <c r="DM105" s="101"/>
    </row>
    <row r="106" spans="1:117" ht="14.25" x14ac:dyDescent="0.2">
      <c r="A106" s="101"/>
      <c r="B106" s="102">
        <v>1924</v>
      </c>
      <c r="C106" s="103">
        <v>33</v>
      </c>
      <c r="D106" s="104">
        <v>3426</v>
      </c>
      <c r="E106" s="105">
        <v>16835</v>
      </c>
      <c r="F106" s="106">
        <f t="shared" si="176"/>
        <v>16581.952204982492</v>
      </c>
      <c r="G106" s="132">
        <f t="shared" si="169"/>
        <v>0.98496894594490592</v>
      </c>
      <c r="H106" s="106">
        <f>E106-F106</f>
        <v>253.04779501750818</v>
      </c>
      <c r="I106" s="109">
        <f t="shared" si="177"/>
        <v>6.2227527898876492E-2</v>
      </c>
      <c r="J106" s="109">
        <f t="shared" si="178"/>
        <v>0.18059027320966539</v>
      </c>
      <c r="K106" s="110">
        <f t="shared" si="179"/>
        <v>0.28930084539622064</v>
      </c>
      <c r="L106" s="109">
        <f t="shared" si="180"/>
        <v>0.34457851352066066</v>
      </c>
      <c r="M106" s="109">
        <f t="shared" si="181"/>
        <v>0.24759499759499759</v>
      </c>
      <c r="N106" s="109">
        <f t="shared" si="182"/>
        <v>0.38803379533910204</v>
      </c>
      <c r="O106" s="111">
        <f t="shared" si="183"/>
        <v>0.50040853483148517</v>
      </c>
      <c r="P106" s="112">
        <f t="shared" si="184"/>
        <v>0.49978934270717174</v>
      </c>
      <c r="Q106" s="109">
        <f t="shared" si="185"/>
        <v>0.45792690758804105</v>
      </c>
      <c r="R106" s="109">
        <f t="shared" si="186"/>
        <v>0.72871506221254045</v>
      </c>
      <c r="S106" s="113">
        <f t="shared" si="187"/>
        <v>0.72937771345875546</v>
      </c>
      <c r="T106" s="109">
        <f t="shared" si="188"/>
        <v>0.10606060606060606</v>
      </c>
      <c r="U106" s="114">
        <f t="shared" si="189"/>
        <v>2.7101697145112486E-2</v>
      </c>
      <c r="V106" s="110">
        <f t="shared" si="190"/>
        <v>0.1068342645526066</v>
      </c>
      <c r="W106" s="115">
        <f t="shared" si="191"/>
        <v>5.0191533248207444E-2</v>
      </c>
      <c r="X106" s="109">
        <f t="shared" si="192"/>
        <v>3.4666491251151163E-2</v>
      </c>
      <c r="Y106" s="135">
        <f t="shared" si="193"/>
        <v>0.12719772124545722</v>
      </c>
      <c r="Z106" s="117">
        <f t="shared" si="194"/>
        <v>1.1945328024298657E-2</v>
      </c>
      <c r="AA106" s="109">
        <f t="shared" si="195"/>
        <v>0.34068126687343836</v>
      </c>
      <c r="AB106" s="109">
        <f t="shared" si="196"/>
        <v>0.23733719247467439</v>
      </c>
      <c r="AC106" s="109">
        <f t="shared" si="139"/>
        <v>8.1781296986090227E-2</v>
      </c>
      <c r="AD106" s="116">
        <f t="shared" si="197"/>
        <v>0.36914002543524976</v>
      </c>
      <c r="AE106" s="117">
        <f t="shared" si="198"/>
        <v>0.2830232023891569</v>
      </c>
      <c r="AF106" s="118">
        <f t="shared" si="199"/>
        <v>7.6046632868163169E-2</v>
      </c>
      <c r="AG106" s="119">
        <v>15002</v>
      </c>
      <c r="AH106" s="119">
        <f t="shared" si="200"/>
        <v>60608</v>
      </c>
      <c r="AI106" s="120">
        <v>45606</v>
      </c>
      <c r="AJ106" s="121"/>
      <c r="AK106" s="119">
        <v>33264</v>
      </c>
      <c r="AL106" s="119">
        <v>5366</v>
      </c>
      <c r="AM106" s="119">
        <f t="shared" si="201"/>
        <v>8236</v>
      </c>
      <c r="AN106" s="119">
        <v>132353</v>
      </c>
      <c r="AO106" s="122">
        <v>117531</v>
      </c>
      <c r="AP106" s="119">
        <f t="shared" si="202"/>
        <v>10824</v>
      </c>
      <c r="AQ106" s="123">
        <v>25028</v>
      </c>
      <c r="AR106" s="119">
        <v>10065</v>
      </c>
      <c r="AS106" s="137">
        <v>2700</v>
      </c>
      <c r="AT106" s="136">
        <v>1056.2834691861763</v>
      </c>
      <c r="AU106" s="123">
        <v>1896.9287685992547</v>
      </c>
      <c r="AV106" s="119">
        <v>1236</v>
      </c>
      <c r="AW106" s="120">
        <v>431</v>
      </c>
      <c r="AX106" s="119">
        <v>6643</v>
      </c>
      <c r="AY106" s="119">
        <f t="shared" si="146"/>
        <v>973</v>
      </c>
      <c r="AZ106" s="119">
        <v>759</v>
      </c>
      <c r="BA106" s="136">
        <v>271.89559331534923</v>
      </c>
      <c r="BB106" s="124">
        <v>324</v>
      </c>
      <c r="BC106" s="120">
        <v>65</v>
      </c>
      <c r="BD106" s="119">
        <f t="shared" si="147"/>
        <v>4837</v>
      </c>
      <c r="BE106" s="119">
        <v>1906</v>
      </c>
      <c r="BF106" s="120">
        <v>218</v>
      </c>
      <c r="BG106" s="120">
        <v>3816</v>
      </c>
      <c r="BH106" s="119">
        <v>1257</v>
      </c>
      <c r="BI106" s="119">
        <v>4123</v>
      </c>
      <c r="BJ106" s="119">
        <v>1634</v>
      </c>
      <c r="BK106" s="124">
        <f t="shared" si="148"/>
        <v>1581</v>
      </c>
      <c r="BL106" s="125"/>
      <c r="BM106" s="22">
        <f t="shared" si="149"/>
        <v>0.50040853483148517</v>
      </c>
      <c r="BN106" s="39">
        <f t="shared" si="203"/>
        <v>0.34457851352066066</v>
      </c>
      <c r="BO106" s="126">
        <f t="shared" si="204"/>
        <v>0.45792690758804105</v>
      </c>
      <c r="BP106" s="39">
        <f t="shared" si="205"/>
        <v>0.72871506221254045</v>
      </c>
      <c r="BQ106" s="127">
        <f t="shared" si="206"/>
        <v>0.24759499759499759</v>
      </c>
      <c r="BR106" s="127">
        <f t="shared" si="207"/>
        <v>2.7101697145112486E-2</v>
      </c>
      <c r="BS106" s="39">
        <f t="shared" si="208"/>
        <v>0.1068342645526066</v>
      </c>
      <c r="BT106" s="39">
        <f t="shared" si="209"/>
        <v>0.28930084539622064</v>
      </c>
      <c r="BU106" s="127">
        <f t="shared" si="210"/>
        <v>8.1781296986090227E-2</v>
      </c>
      <c r="BV106" s="127">
        <f t="shared" si="211"/>
        <v>5.0191533248207444E-2</v>
      </c>
      <c r="BW106" s="125"/>
      <c r="BX106" s="22">
        <f t="shared" si="159"/>
        <v>0.49978934270717174</v>
      </c>
      <c r="BY106" s="39">
        <f t="shared" si="212"/>
        <v>0.34457851352066066</v>
      </c>
      <c r="BZ106" s="39">
        <f t="shared" si="213"/>
        <v>0.45792690758804105</v>
      </c>
      <c r="CA106" s="39">
        <f t="shared" si="214"/>
        <v>0.72871506221254045</v>
      </c>
      <c r="CB106" s="126">
        <f t="shared" si="215"/>
        <v>0.24759499759499759</v>
      </c>
      <c r="CC106" s="127">
        <f t="shared" si="216"/>
        <v>2.7101697145112486E-2</v>
      </c>
      <c r="CD106" s="127">
        <f t="shared" si="217"/>
        <v>0.1068342645526066</v>
      </c>
      <c r="CE106" s="39">
        <f t="shared" si="218"/>
        <v>0.28930084539622064</v>
      </c>
      <c r="CF106" s="127">
        <f t="shared" si="219"/>
        <v>8.1781296986090227E-2</v>
      </c>
      <c r="CG106" s="127">
        <f t="shared" si="220"/>
        <v>5.0191533248207444E-2</v>
      </c>
      <c r="CH106" s="101"/>
      <c r="CI106" s="35">
        <v>1980</v>
      </c>
      <c r="CJ106" s="22">
        <v>0.50257550183499744</v>
      </c>
      <c r="CK106" s="22">
        <v>0.49843234520976093</v>
      </c>
      <c r="CL106" s="101"/>
      <c r="CT106" s="101"/>
      <c r="CU106" s="35">
        <v>1980</v>
      </c>
      <c r="CV106" s="39">
        <v>0.34676508901432912</v>
      </c>
      <c r="CW106" s="39">
        <v>0.71414294909895459</v>
      </c>
      <c r="CX106" s="39">
        <v>0.28698314464173152</v>
      </c>
      <c r="CY106" s="101"/>
      <c r="DG106" s="101"/>
      <c r="DH106" s="35">
        <v>1918</v>
      </c>
      <c r="DI106" s="258">
        <v>2.77</v>
      </c>
      <c r="DJ106" s="257">
        <v>24.1</v>
      </c>
      <c r="DK106" s="259">
        <v>0.96</v>
      </c>
      <c r="DL106" s="260">
        <v>1.24</v>
      </c>
      <c r="DM106" s="101"/>
    </row>
    <row r="107" spans="1:117" ht="14.25" x14ac:dyDescent="0.2">
      <c r="A107" s="101"/>
      <c r="B107" s="102">
        <v>1923</v>
      </c>
      <c r="C107" s="103">
        <v>30</v>
      </c>
      <c r="D107" s="104">
        <v>3299</v>
      </c>
      <c r="E107" s="105">
        <v>16559</v>
      </c>
      <c r="F107" s="106">
        <f t="shared" si="176"/>
        <v>15484.88230584528</v>
      </c>
      <c r="G107" s="138">
        <f t="shared" si="169"/>
        <v>0.93513390336646418</v>
      </c>
      <c r="H107" s="106">
        <f>E107-F107</f>
        <v>1074.1176941547201</v>
      </c>
      <c r="I107" s="109">
        <f t="shared" si="177"/>
        <v>6.2334765688973462E-2</v>
      </c>
      <c r="J107" s="109">
        <f t="shared" si="178"/>
        <v>0.17984429844298444</v>
      </c>
      <c r="K107" s="110">
        <f t="shared" si="179"/>
        <v>0.29040813191093012</v>
      </c>
      <c r="L107" s="109">
        <f t="shared" si="180"/>
        <v>0.34660406934576959</v>
      </c>
      <c r="M107" s="109">
        <f t="shared" si="181"/>
        <v>0.24822981366459626</v>
      </c>
      <c r="N107" s="109">
        <f t="shared" si="182"/>
        <v>0.39157364252297339</v>
      </c>
      <c r="O107" s="111">
        <f t="shared" si="183"/>
        <v>0.50156557710401561</v>
      </c>
      <c r="P107" s="112">
        <f t="shared" si="184"/>
        <v>0.4990647800047045</v>
      </c>
      <c r="Q107" s="109">
        <f t="shared" si="185"/>
        <v>0.46198538529326899</v>
      </c>
      <c r="R107" s="109">
        <f t="shared" si="186"/>
        <v>0.73418393435607276</v>
      </c>
      <c r="S107" s="113">
        <f t="shared" si="187"/>
        <v>0.72450724507245068</v>
      </c>
      <c r="T107" s="109">
        <f t="shared" si="188"/>
        <v>0.11936369363693637</v>
      </c>
      <c r="U107" s="114">
        <f t="shared" si="189"/>
        <v>3.0510305103051031E-2</v>
      </c>
      <c r="V107" s="110">
        <f t="shared" si="190"/>
        <v>0.11034441310393356</v>
      </c>
      <c r="W107" s="115">
        <f t="shared" si="191"/>
        <v>5.4754458889313483E-2</v>
      </c>
      <c r="X107" s="109">
        <f t="shared" si="192"/>
        <v>3.4402844028440287E-2</v>
      </c>
      <c r="Y107" s="135">
        <f t="shared" si="193"/>
        <v>0.12913816902836375</v>
      </c>
      <c r="Z107" s="117">
        <f t="shared" si="194"/>
        <v>1.1924165737325212E-2</v>
      </c>
      <c r="AA107" s="109">
        <f t="shared" si="195"/>
        <v>0.34261029183309943</v>
      </c>
      <c r="AB107" s="109">
        <f t="shared" si="196"/>
        <v>0.2415849158491585</v>
      </c>
      <c r="AC107" s="109">
        <f t="shared" si="139"/>
        <v>8.3734314925873646E-2</v>
      </c>
      <c r="AD107" s="116">
        <f t="shared" si="197"/>
        <v>0.37258122581225811</v>
      </c>
      <c r="AE107" s="117">
        <f t="shared" si="198"/>
        <v>0.28369794098730405</v>
      </c>
      <c r="AF107" s="118">
        <f t="shared" si="199"/>
        <v>7.7362801905994844E-2</v>
      </c>
      <c r="AG107" s="119">
        <v>14795</v>
      </c>
      <c r="AH107" s="119">
        <f t="shared" si="200"/>
        <v>59239</v>
      </c>
      <c r="AI107" s="120">
        <v>44444</v>
      </c>
      <c r="AJ107" s="121"/>
      <c r="AK107" s="119">
        <v>32200</v>
      </c>
      <c r="AL107" s="119">
        <v>5098</v>
      </c>
      <c r="AM107" s="119">
        <f t="shared" si="201"/>
        <v>7993</v>
      </c>
      <c r="AN107" s="119">
        <v>128227</v>
      </c>
      <c r="AO107" s="122">
        <v>113501</v>
      </c>
      <c r="AP107" s="119">
        <f t="shared" si="202"/>
        <v>10737</v>
      </c>
      <c r="AQ107" s="123">
        <v>24207</v>
      </c>
      <c r="AR107" s="119">
        <v>9920</v>
      </c>
      <c r="AS107" s="137">
        <v>3443</v>
      </c>
      <c r="AT107" s="136">
        <v>1085.1470959912233</v>
      </c>
      <c r="AU107" s="123">
        <v>2553.1777648688462</v>
      </c>
      <c r="AV107" s="119">
        <v>1356</v>
      </c>
      <c r="AW107" s="120">
        <v>466</v>
      </c>
      <c r="AX107" s="119">
        <v>7021</v>
      </c>
      <c r="AY107" s="119">
        <f t="shared" si="146"/>
        <v>967</v>
      </c>
      <c r="AZ107" s="119">
        <v>817</v>
      </c>
      <c r="BA107" s="136">
        <v>290.91409461637778</v>
      </c>
      <c r="BB107" s="124">
        <v>261</v>
      </c>
      <c r="BC107" s="120">
        <v>44</v>
      </c>
      <c r="BD107" s="119">
        <f t="shared" si="147"/>
        <v>5305</v>
      </c>
      <c r="BE107" s="119">
        <v>1567</v>
      </c>
      <c r="BF107" s="120">
        <v>240</v>
      </c>
      <c r="BG107" s="120">
        <v>3819</v>
      </c>
      <c r="BH107" s="119">
        <v>1268</v>
      </c>
      <c r="BI107" s="119">
        <v>4555</v>
      </c>
      <c r="BJ107" s="119">
        <v>1539</v>
      </c>
      <c r="BK107" s="124">
        <f t="shared" si="148"/>
        <v>1529</v>
      </c>
      <c r="BL107" s="125"/>
      <c r="BM107" s="22">
        <f t="shared" si="149"/>
        <v>0.50156557710401561</v>
      </c>
      <c r="BN107" s="39">
        <f t="shared" si="203"/>
        <v>0.34660406934576959</v>
      </c>
      <c r="BO107" s="126">
        <f t="shared" si="204"/>
        <v>0.46198538529326899</v>
      </c>
      <c r="BP107" s="39">
        <f t="shared" si="205"/>
        <v>0.73418393435607276</v>
      </c>
      <c r="BQ107" s="127">
        <f t="shared" si="206"/>
        <v>0.24822981366459626</v>
      </c>
      <c r="BR107" s="127">
        <f t="shared" si="207"/>
        <v>3.0510305103051031E-2</v>
      </c>
      <c r="BS107" s="39">
        <f t="shared" si="208"/>
        <v>0.11034441310393356</v>
      </c>
      <c r="BT107" s="39">
        <f t="shared" si="209"/>
        <v>0.29040813191093012</v>
      </c>
      <c r="BU107" s="127">
        <f t="shared" si="210"/>
        <v>8.3734314925873646E-2</v>
      </c>
      <c r="BV107" s="127">
        <f t="shared" si="211"/>
        <v>5.4754458889313483E-2</v>
      </c>
      <c r="BW107" s="125"/>
      <c r="BX107" s="22">
        <f t="shared" si="159"/>
        <v>0.4990647800047045</v>
      </c>
      <c r="BY107" s="39">
        <f t="shared" si="212"/>
        <v>0.34660406934576959</v>
      </c>
      <c r="BZ107" s="39">
        <f t="shared" si="213"/>
        <v>0.46198538529326899</v>
      </c>
      <c r="CA107" s="39">
        <f t="shared" si="214"/>
        <v>0.73418393435607276</v>
      </c>
      <c r="CB107" s="126">
        <f t="shared" si="215"/>
        <v>0.24822981366459626</v>
      </c>
      <c r="CC107" s="127">
        <f t="shared" si="216"/>
        <v>3.0510305103051031E-2</v>
      </c>
      <c r="CD107" s="127">
        <f t="shared" si="217"/>
        <v>0.11034441310393356</v>
      </c>
      <c r="CE107" s="39">
        <f t="shared" si="218"/>
        <v>0.29040813191093012</v>
      </c>
      <c r="CF107" s="127">
        <f t="shared" si="219"/>
        <v>8.3734314925873646E-2</v>
      </c>
      <c r="CG107" s="127">
        <f t="shared" si="220"/>
        <v>5.4754458889313483E-2</v>
      </c>
      <c r="CH107" s="101"/>
      <c r="CI107" s="35">
        <v>1981</v>
      </c>
      <c r="CJ107" s="22">
        <v>0.49315559782977575</v>
      </c>
      <c r="CK107" s="22">
        <v>0.50433127497667363</v>
      </c>
      <c r="CL107" s="101"/>
      <c r="CT107" s="101"/>
      <c r="CU107" s="35">
        <v>1981</v>
      </c>
      <c r="CV107" s="39">
        <v>0.32880670872209422</v>
      </c>
      <c r="CW107" s="39">
        <v>0.6886499962041881</v>
      </c>
      <c r="CX107" s="39">
        <v>0.27873140835596305</v>
      </c>
      <c r="CY107" s="101"/>
      <c r="DG107" s="101"/>
      <c r="DH107" s="35">
        <v>1917</v>
      </c>
      <c r="DI107" s="258">
        <v>2.68</v>
      </c>
      <c r="DJ107" s="257">
        <v>23.5</v>
      </c>
      <c r="DK107" s="259">
        <v>0.96</v>
      </c>
      <c r="DL107" s="260">
        <v>1.21</v>
      </c>
      <c r="DM107" s="101"/>
    </row>
    <row r="108" spans="1:117" ht="14.25" x14ac:dyDescent="0.2">
      <c r="A108" s="101"/>
      <c r="B108" s="102">
        <v>1922</v>
      </c>
      <c r="C108" s="103">
        <v>24</v>
      </c>
      <c r="D108" s="104">
        <v>3037</v>
      </c>
      <c r="E108" s="105">
        <v>15198</v>
      </c>
      <c r="F108" s="106">
        <f t="shared" si="176"/>
        <v>15118.909135615611</v>
      </c>
      <c r="G108" s="132">
        <f t="shared" si="169"/>
        <v>0.99479596891798994</v>
      </c>
      <c r="H108" s="106">
        <f>E108-F108</f>
        <v>79.090864384388624</v>
      </c>
      <c r="I108" s="109">
        <f t="shared" si="177"/>
        <v>6.4462515581409155E-2</v>
      </c>
      <c r="J108" s="109">
        <f t="shared" si="178"/>
        <v>0.18263940609759027</v>
      </c>
      <c r="K108" s="110">
        <f t="shared" si="179"/>
        <v>0.29431172983191772</v>
      </c>
      <c r="L108" s="109">
        <f t="shared" si="180"/>
        <v>0.35294965614903884</v>
      </c>
      <c r="M108" s="109">
        <f t="shared" si="181"/>
        <v>0.25431553592934564</v>
      </c>
      <c r="N108" s="109">
        <f t="shared" si="182"/>
        <v>0.39867628324856563</v>
      </c>
      <c r="O108" s="111">
        <f t="shared" si="183"/>
        <v>0.5042815418668759</v>
      </c>
      <c r="P108" s="112">
        <f t="shared" si="184"/>
        <v>0.49736398927725717</v>
      </c>
      <c r="Q108" s="109">
        <f t="shared" si="185"/>
        <v>0.4678153804407737</v>
      </c>
      <c r="R108" s="109">
        <f t="shared" si="186"/>
        <v>0.74268066744813799</v>
      </c>
      <c r="S108" s="113">
        <f t="shared" si="187"/>
        <v>0.71816063234269512</v>
      </c>
      <c r="T108" s="109">
        <f t="shared" si="188"/>
        <v>0.12118299978377339</v>
      </c>
      <c r="U108" s="114">
        <f t="shared" si="189"/>
        <v>3.1208706724647432E-2</v>
      </c>
      <c r="V108" s="110">
        <f t="shared" si="190"/>
        <v>0.1127523518082614</v>
      </c>
      <c r="W108" s="115">
        <f t="shared" si="191"/>
        <v>5.8933765231622415E-2</v>
      </c>
      <c r="X108" s="109">
        <f t="shared" si="192"/>
        <v>3.4620282055594261E-2</v>
      </c>
      <c r="Y108" s="135">
        <f t="shared" si="193"/>
        <v>0.12887415309211475</v>
      </c>
      <c r="Z108" s="117">
        <f t="shared" si="194"/>
        <v>1.2219216647304734E-2</v>
      </c>
      <c r="AA108" s="109">
        <f t="shared" si="195"/>
        <v>0.34400438419957236</v>
      </c>
      <c r="AB108" s="109">
        <f t="shared" si="196"/>
        <v>0.23316435624534512</v>
      </c>
      <c r="AC108" s="109">
        <f t="shared" si="139"/>
        <v>8.2295279363006554E-2</v>
      </c>
      <c r="AD108" s="116">
        <f t="shared" si="197"/>
        <v>0.36513466112485887</v>
      </c>
      <c r="AE108" s="117">
        <f t="shared" si="198"/>
        <v>0.28631361167782537</v>
      </c>
      <c r="AF108" s="118">
        <f t="shared" si="199"/>
        <v>7.5791365991401599E-2</v>
      </c>
      <c r="AG108" s="119">
        <v>13546</v>
      </c>
      <c r="AH108" s="119">
        <f t="shared" si="200"/>
        <v>55169</v>
      </c>
      <c r="AI108" s="120">
        <v>41623</v>
      </c>
      <c r="AJ108" s="121"/>
      <c r="AK108" s="119">
        <v>29892</v>
      </c>
      <c r="AL108" s="119">
        <v>4772</v>
      </c>
      <c r="AM108" s="119">
        <f t="shared" si="201"/>
        <v>7602</v>
      </c>
      <c r="AN108" s="119">
        <v>117929</v>
      </c>
      <c r="AO108" s="122">
        <v>104403</v>
      </c>
      <c r="AP108" s="119">
        <f t="shared" si="202"/>
        <v>9705</v>
      </c>
      <c r="AQ108" s="123">
        <v>22290</v>
      </c>
      <c r="AR108" s="119">
        <v>8938</v>
      </c>
      <c r="AS108" s="137">
        <v>2601</v>
      </c>
      <c r="AT108" s="136">
        <v>998.09113931526497</v>
      </c>
      <c r="AU108" s="123">
        <v>1785.8865506597958</v>
      </c>
      <c r="AV108" s="119">
        <v>1299</v>
      </c>
      <c r="AW108" s="120">
        <v>448</v>
      </c>
      <c r="AX108" s="119">
        <v>6950</v>
      </c>
      <c r="AY108" s="119">
        <f t="shared" si="146"/>
        <v>957</v>
      </c>
      <c r="AZ108" s="119">
        <v>767</v>
      </c>
      <c r="BA108" s="136">
        <v>246.02745175592983</v>
      </c>
      <c r="BB108" s="124">
        <v>271</v>
      </c>
      <c r="BC108" s="120">
        <v>55</v>
      </c>
      <c r="BD108" s="119">
        <f t="shared" si="147"/>
        <v>5044</v>
      </c>
      <c r="BE108" s="119">
        <v>2020</v>
      </c>
      <c r="BF108" s="120">
        <v>238</v>
      </c>
      <c r="BG108" s="120">
        <v>3695</v>
      </c>
      <c r="BH108" s="119">
        <v>1170</v>
      </c>
      <c r="BI108" s="119">
        <v>4303</v>
      </c>
      <c r="BJ108" s="119">
        <v>1531</v>
      </c>
      <c r="BK108" s="124">
        <f t="shared" si="148"/>
        <v>1441</v>
      </c>
      <c r="BL108" s="125"/>
      <c r="BM108" s="22">
        <f t="shared" si="149"/>
        <v>0.5042815418668759</v>
      </c>
      <c r="BN108" s="39">
        <f t="shared" si="203"/>
        <v>0.35294965614903884</v>
      </c>
      <c r="BO108" s="126">
        <f t="shared" si="204"/>
        <v>0.4678153804407737</v>
      </c>
      <c r="BP108" s="39">
        <f t="shared" si="205"/>
        <v>0.74268066744813799</v>
      </c>
      <c r="BQ108" s="127">
        <f t="shared" si="206"/>
        <v>0.25431553592934564</v>
      </c>
      <c r="BR108" s="127">
        <f t="shared" si="207"/>
        <v>3.1208706724647432E-2</v>
      </c>
      <c r="BS108" s="39">
        <f t="shared" si="208"/>
        <v>0.1127523518082614</v>
      </c>
      <c r="BT108" s="39">
        <f t="shared" si="209"/>
        <v>0.29431172983191772</v>
      </c>
      <c r="BU108" s="127">
        <f t="shared" si="210"/>
        <v>8.2295279363006554E-2</v>
      </c>
      <c r="BV108" s="127">
        <f t="shared" si="211"/>
        <v>5.8933765231622415E-2</v>
      </c>
      <c r="BW108" s="125"/>
      <c r="BX108" s="22">
        <f t="shared" si="159"/>
        <v>0.49736398927725717</v>
      </c>
      <c r="BY108" s="39">
        <f t="shared" si="212"/>
        <v>0.35294965614903884</v>
      </c>
      <c r="BZ108" s="39">
        <f t="shared" si="213"/>
        <v>0.4678153804407737</v>
      </c>
      <c r="CA108" s="39">
        <f t="shared" si="214"/>
        <v>0.74268066744813799</v>
      </c>
      <c r="CB108" s="126">
        <f t="shared" si="215"/>
        <v>0.25431553592934564</v>
      </c>
      <c r="CC108" s="127">
        <f t="shared" si="216"/>
        <v>3.1208706724647432E-2</v>
      </c>
      <c r="CD108" s="127">
        <f t="shared" si="217"/>
        <v>0.1127523518082614</v>
      </c>
      <c r="CE108" s="39">
        <f t="shared" si="218"/>
        <v>0.29431172983191772</v>
      </c>
      <c r="CF108" s="127">
        <f t="shared" si="219"/>
        <v>8.2295279363006554E-2</v>
      </c>
      <c r="CG108" s="127">
        <f t="shared" si="220"/>
        <v>5.8933765231622415E-2</v>
      </c>
      <c r="CH108" s="101"/>
      <c r="CI108" s="35">
        <v>1982</v>
      </c>
      <c r="CJ108" s="22">
        <v>0.50355533470492853</v>
      </c>
      <c r="CK108" s="22">
        <v>0.49781875453199681</v>
      </c>
      <c r="CL108" s="101"/>
      <c r="CT108" s="101"/>
      <c r="CU108" s="35">
        <v>1982</v>
      </c>
      <c r="CV108" s="39">
        <v>0.34780017876651109</v>
      </c>
      <c r="CW108" s="39">
        <v>0.71271470396177583</v>
      </c>
      <c r="CX108" s="39">
        <v>0.2837790842096547</v>
      </c>
      <c r="CY108" s="101"/>
      <c r="DG108" s="101"/>
      <c r="DH108" s="35">
        <v>1916</v>
      </c>
      <c r="DI108" s="258">
        <v>2.72</v>
      </c>
      <c r="DJ108" s="257">
        <v>23.2</v>
      </c>
      <c r="DK108" s="259">
        <v>0.96</v>
      </c>
      <c r="DL108" s="260">
        <v>1.22</v>
      </c>
      <c r="DM108" s="101"/>
    </row>
    <row r="109" spans="1:117" ht="14.25" x14ac:dyDescent="0.2">
      <c r="A109" s="101"/>
      <c r="B109" s="102">
        <v>1921</v>
      </c>
      <c r="C109" s="103">
        <v>24</v>
      </c>
      <c r="D109" s="104">
        <v>3131</v>
      </c>
      <c r="E109" s="105">
        <v>15296</v>
      </c>
      <c r="F109" s="106">
        <f t="shared" si="176"/>
        <v>15498.265750103361</v>
      </c>
      <c r="G109" s="132">
        <f t="shared" si="169"/>
        <v>1.0132234407755858</v>
      </c>
      <c r="H109" s="106">
        <f t="shared" ref="H109:H112" si="221">F109-E109</f>
        <v>202.26575010336092</v>
      </c>
      <c r="I109" s="109">
        <f t="shared" si="177"/>
        <v>6.29410453858915E-2</v>
      </c>
      <c r="J109" s="109">
        <f t="shared" si="178"/>
        <v>0.18004958092314957</v>
      </c>
      <c r="K109" s="110">
        <f t="shared" si="179"/>
        <v>0.29491621822379066</v>
      </c>
      <c r="L109" s="109">
        <f t="shared" si="180"/>
        <v>0.34957618375549887</v>
      </c>
      <c r="M109" s="109">
        <f t="shared" si="181"/>
        <v>0.24793549645620652</v>
      </c>
      <c r="N109" s="109">
        <f t="shared" si="182"/>
        <v>0.39357896204060772</v>
      </c>
      <c r="O109" s="111">
        <f t="shared" si="183"/>
        <v>0.50123749673422657</v>
      </c>
      <c r="P109" s="112">
        <f t="shared" si="184"/>
        <v>0.49927023040613266</v>
      </c>
      <c r="Q109" s="109">
        <f t="shared" si="185"/>
        <v>0.46117149907973687</v>
      </c>
      <c r="R109" s="109">
        <f t="shared" si="186"/>
        <v>0.73461656578064261</v>
      </c>
      <c r="S109" s="113">
        <f t="shared" si="187"/>
        <v>0.72619525439735566</v>
      </c>
      <c r="T109" s="109">
        <f t="shared" si="188"/>
        <v>0.13207413528509032</v>
      </c>
      <c r="U109" s="114">
        <f t="shared" si="189"/>
        <v>2.6679258647149096E-2</v>
      </c>
      <c r="V109" s="110">
        <f t="shared" si="190"/>
        <v>0.11321993247933226</v>
      </c>
      <c r="W109" s="115">
        <f t="shared" si="191"/>
        <v>5.7435973621875025E-2</v>
      </c>
      <c r="X109" s="109">
        <f t="shared" si="192"/>
        <v>3.8484240349427455E-2</v>
      </c>
      <c r="Y109" s="135">
        <f t="shared" si="193"/>
        <v>0.12624524393162817</v>
      </c>
      <c r="Z109" s="117">
        <f t="shared" si="194"/>
        <v>1.3453173876082237E-2</v>
      </c>
      <c r="AA109" s="109">
        <f t="shared" si="195"/>
        <v>0.34103760374003489</v>
      </c>
      <c r="AB109" s="109">
        <f t="shared" si="196"/>
        <v>0.22436548223350253</v>
      </c>
      <c r="AC109" s="109">
        <f t="shared" si="139"/>
        <v>7.8432829045650007E-2</v>
      </c>
      <c r="AD109" s="116">
        <f t="shared" si="197"/>
        <v>0.36113800023609965</v>
      </c>
      <c r="AE109" s="117">
        <f t="shared" si="198"/>
        <v>0.28581517446452631</v>
      </c>
      <c r="AF109" s="118">
        <f t="shared" si="199"/>
        <v>7.158243989402531E-2</v>
      </c>
      <c r="AG109" s="119">
        <v>13521</v>
      </c>
      <c r="AH109" s="119">
        <f t="shared" si="200"/>
        <v>55876</v>
      </c>
      <c r="AI109" s="120">
        <v>42355</v>
      </c>
      <c r="AJ109" s="121"/>
      <c r="AK109" s="119">
        <v>30758</v>
      </c>
      <c r="AL109" s="119">
        <v>4785</v>
      </c>
      <c r="AM109" s="119">
        <f t="shared" si="201"/>
        <v>7626</v>
      </c>
      <c r="AN109" s="119">
        <v>121161</v>
      </c>
      <c r="AO109" s="122">
        <v>107615</v>
      </c>
      <c r="AP109" s="119">
        <f t="shared" si="202"/>
        <v>9503</v>
      </c>
      <c r="AQ109" s="123">
        <v>23132</v>
      </c>
      <c r="AR109" s="119">
        <v>8673</v>
      </c>
      <c r="AS109" s="137">
        <v>2593</v>
      </c>
      <c r="AT109" s="136">
        <v>936.4302401621178</v>
      </c>
      <c r="AU109" s="123">
        <v>1888.9134248111427</v>
      </c>
      <c r="AV109" s="119">
        <v>1130</v>
      </c>
      <c r="AW109" s="120">
        <v>407</v>
      </c>
      <c r="AX109" s="119">
        <v>6959</v>
      </c>
      <c r="AY109" s="119">
        <f t="shared" si="146"/>
        <v>965</v>
      </c>
      <c r="AZ109" s="119">
        <v>830</v>
      </c>
      <c r="BA109" s="136">
        <v>276.15752516403796</v>
      </c>
      <c r="BB109" s="124">
        <v>306</v>
      </c>
      <c r="BC109" s="120">
        <v>50</v>
      </c>
      <c r="BD109" s="119">
        <f t="shared" si="147"/>
        <v>5594</v>
      </c>
      <c r="BE109" s="119">
        <v>2208</v>
      </c>
      <c r="BF109" s="120">
        <v>252</v>
      </c>
      <c r="BG109" s="120">
        <v>3859</v>
      </c>
      <c r="BH109" s="119">
        <v>1324</v>
      </c>
      <c r="BI109" s="119">
        <v>4885</v>
      </c>
      <c r="BJ109" s="119">
        <v>1711</v>
      </c>
      <c r="BK109" s="124">
        <f t="shared" si="148"/>
        <v>1630</v>
      </c>
      <c r="BL109" s="125"/>
      <c r="BM109" s="22">
        <f t="shared" si="149"/>
        <v>0.50123749673422657</v>
      </c>
      <c r="BN109" s="39">
        <f t="shared" si="203"/>
        <v>0.34957618375549887</v>
      </c>
      <c r="BO109" s="126">
        <f t="shared" si="204"/>
        <v>0.46117149907973687</v>
      </c>
      <c r="BP109" s="39">
        <f t="shared" si="205"/>
        <v>0.73461656578064261</v>
      </c>
      <c r="BQ109" s="127">
        <f t="shared" si="206"/>
        <v>0.24793549645620652</v>
      </c>
      <c r="BR109" s="127">
        <f t="shared" si="207"/>
        <v>2.6679258647149096E-2</v>
      </c>
      <c r="BS109" s="39">
        <f t="shared" si="208"/>
        <v>0.11321993247933226</v>
      </c>
      <c r="BT109" s="39">
        <f t="shared" si="209"/>
        <v>0.29491621822379066</v>
      </c>
      <c r="BU109" s="127">
        <f t="shared" si="210"/>
        <v>7.8432829045650007E-2</v>
      </c>
      <c r="BV109" s="127">
        <f t="shared" si="211"/>
        <v>5.7435973621875025E-2</v>
      </c>
      <c r="BW109" s="125"/>
      <c r="BX109" s="22">
        <f t="shared" si="159"/>
        <v>0.49927023040613266</v>
      </c>
      <c r="BY109" s="39">
        <f t="shared" si="212"/>
        <v>0.34957618375549887</v>
      </c>
      <c r="BZ109" s="39">
        <f t="shared" si="213"/>
        <v>0.46117149907973687</v>
      </c>
      <c r="CA109" s="39">
        <f t="shared" si="214"/>
        <v>0.73461656578064261</v>
      </c>
      <c r="CB109" s="126">
        <f t="shared" si="215"/>
        <v>0.24793549645620652</v>
      </c>
      <c r="CC109" s="127">
        <f t="shared" si="216"/>
        <v>2.6679258647149096E-2</v>
      </c>
      <c r="CD109" s="127">
        <f t="shared" si="217"/>
        <v>0.11321993247933226</v>
      </c>
      <c r="CE109" s="39">
        <f t="shared" si="218"/>
        <v>0.29491621822379066</v>
      </c>
      <c r="CF109" s="127">
        <f t="shared" si="219"/>
        <v>7.8432829045650007E-2</v>
      </c>
      <c r="CG109" s="127">
        <f t="shared" si="220"/>
        <v>5.7435973621875025E-2</v>
      </c>
      <c r="CH109" s="101"/>
      <c r="CI109" s="35">
        <v>1983</v>
      </c>
      <c r="CJ109" s="22">
        <v>0.50442766904064618</v>
      </c>
      <c r="CK109" s="22">
        <v>0.49727248155757864</v>
      </c>
      <c r="CL109" s="101"/>
      <c r="CT109" s="101"/>
      <c r="CU109" s="35">
        <v>1983</v>
      </c>
      <c r="CV109" s="39">
        <v>0.34788158017619775</v>
      </c>
      <c r="CW109" s="39">
        <v>0.71422933898095575</v>
      </c>
      <c r="CX109" s="39">
        <v>0.28504637785217529</v>
      </c>
      <c r="CY109" s="101"/>
      <c r="DG109" s="101"/>
      <c r="DH109" s="35">
        <v>1915</v>
      </c>
      <c r="DI109" s="258">
        <v>2.9</v>
      </c>
      <c r="DJ109" s="257">
        <v>23.2</v>
      </c>
      <c r="DK109" s="259">
        <v>0.96</v>
      </c>
      <c r="DL109" s="260">
        <v>1.25</v>
      </c>
      <c r="DM109" s="101"/>
    </row>
    <row r="110" spans="1:117" ht="14.25" x14ac:dyDescent="0.2">
      <c r="A110" s="101"/>
      <c r="B110" s="102">
        <v>1920</v>
      </c>
      <c r="C110" s="103">
        <v>24</v>
      </c>
      <c r="D110" s="104">
        <v>2982</v>
      </c>
      <c r="E110" s="105">
        <v>13084</v>
      </c>
      <c r="F110" s="106">
        <f t="shared" si="176"/>
        <v>13272.49252030951</v>
      </c>
      <c r="G110" s="132">
        <f t="shared" si="169"/>
        <v>1.01440633753512</v>
      </c>
      <c r="H110" s="106">
        <f t="shared" si="221"/>
        <v>188.49252030950993</v>
      </c>
      <c r="I110" s="109">
        <f t="shared" si="177"/>
        <v>5.5929293460170636E-2</v>
      </c>
      <c r="J110" s="109">
        <f t="shared" si="178"/>
        <v>0.17313376176143605</v>
      </c>
      <c r="K110" s="110">
        <f t="shared" si="179"/>
        <v>0.28554819466858727</v>
      </c>
      <c r="L110" s="109">
        <f t="shared" si="180"/>
        <v>0.32304094181951964</v>
      </c>
      <c r="M110" s="109">
        <f t="shared" si="181"/>
        <v>0.23140765439257757</v>
      </c>
      <c r="N110" s="109">
        <f t="shared" si="182"/>
        <v>0.36451785078875576</v>
      </c>
      <c r="O110" s="111">
        <f t="shared" si="183"/>
        <v>0.48525415070272954</v>
      </c>
      <c r="P110" s="112">
        <f t="shared" si="184"/>
        <v>0.509279317083428</v>
      </c>
      <c r="Q110" s="109">
        <f t="shared" si="185"/>
        <v>0.42182162190571293</v>
      </c>
      <c r="R110" s="109">
        <f t="shared" si="186"/>
        <v>0.69454926891820956</v>
      </c>
      <c r="S110" s="113">
        <f t="shared" si="187"/>
        <v>0.74817646899319401</v>
      </c>
      <c r="T110" s="109">
        <f t="shared" si="188"/>
        <v>0.14279129043629166</v>
      </c>
      <c r="U110" s="114">
        <f t="shared" si="189"/>
        <v>1.9550421649177037E-2</v>
      </c>
      <c r="V110" s="110">
        <f t="shared" si="190"/>
        <v>0.12563258082962578</v>
      </c>
      <c r="W110" s="115">
        <f t="shared" si="191"/>
        <v>6.3479967064347151E-2</v>
      </c>
      <c r="X110" s="109">
        <f t="shared" si="192"/>
        <v>5.0191165704059224E-2</v>
      </c>
      <c r="Y110" s="135">
        <f t="shared" si="193"/>
        <v>0.11460906431211787</v>
      </c>
      <c r="Z110" s="117">
        <f t="shared" si="194"/>
        <v>1.6213801440058864E-2</v>
      </c>
      <c r="AA110" s="109">
        <f t="shared" si="195"/>
        <v>0.3300314181294538</v>
      </c>
      <c r="AB110" s="109">
        <f t="shared" si="196"/>
        <v>0.24667154749315329</v>
      </c>
      <c r="AC110" s="109">
        <f t="shared" si="139"/>
        <v>7.9685009022266606E-2</v>
      </c>
      <c r="AD110" s="116">
        <f t="shared" si="197"/>
        <v>0.35478185417175084</v>
      </c>
      <c r="AE110" s="117">
        <f t="shared" si="198"/>
        <v>0.27272367848811924</v>
      </c>
      <c r="AF110" s="118">
        <f t="shared" si="199"/>
        <v>7.3369422399747725E-2</v>
      </c>
      <c r="AG110" s="119">
        <v>11277</v>
      </c>
      <c r="AH110" s="119">
        <f t="shared" si="200"/>
        <v>48156</v>
      </c>
      <c r="AI110" s="120">
        <v>36879</v>
      </c>
      <c r="AJ110" s="121"/>
      <c r="AK110" s="119">
        <v>27592</v>
      </c>
      <c r="AL110" s="119">
        <v>4204</v>
      </c>
      <c r="AM110" s="119">
        <f t="shared" si="201"/>
        <v>6385</v>
      </c>
      <c r="AN110" s="119">
        <v>114162</v>
      </c>
      <c r="AO110" s="122">
        <v>101172</v>
      </c>
      <c r="AP110" s="119">
        <f t="shared" si="202"/>
        <v>9097</v>
      </c>
      <c r="AQ110" s="123">
        <v>21207</v>
      </c>
      <c r="AR110" s="119">
        <v>8376</v>
      </c>
      <c r="AS110" s="137">
        <v>2265</v>
      </c>
      <c r="AT110" s="136">
        <v>899.20394841576945</v>
      </c>
      <c r="AU110" s="123">
        <v>1587.9059149418383</v>
      </c>
      <c r="AV110" s="119">
        <v>721</v>
      </c>
      <c r="AW110" s="120">
        <v>469</v>
      </c>
      <c r="AX110" s="119">
        <v>7247</v>
      </c>
      <c r="AY110" s="119">
        <f t="shared" si="146"/>
        <v>1006</v>
      </c>
      <c r="AZ110" s="119">
        <v>721</v>
      </c>
      <c r="BA110" s="136">
        <v>255.01547784360201</v>
      </c>
      <c r="BB110" s="124">
        <v>317</v>
      </c>
      <c r="BC110" s="120">
        <v>50</v>
      </c>
      <c r="BD110" s="119">
        <f t="shared" si="147"/>
        <v>5266</v>
      </c>
      <c r="BE110" s="119">
        <v>2234</v>
      </c>
      <c r="BF110" s="120">
        <v>220</v>
      </c>
      <c r="BG110" s="120">
        <v>3734</v>
      </c>
      <c r="BH110" s="119">
        <v>1534</v>
      </c>
      <c r="BI110" s="119">
        <v>4527</v>
      </c>
      <c r="BJ110" s="119">
        <v>1460</v>
      </c>
      <c r="BK110" s="124">
        <f t="shared" si="148"/>
        <v>1851</v>
      </c>
      <c r="BL110" s="125"/>
      <c r="BM110" s="22">
        <f t="shared" si="149"/>
        <v>0.48525415070272954</v>
      </c>
      <c r="BN110" s="39">
        <f t="shared" si="203"/>
        <v>0.32304094181951964</v>
      </c>
      <c r="BO110" s="126">
        <f t="shared" si="204"/>
        <v>0.42182162190571293</v>
      </c>
      <c r="BP110" s="39">
        <f t="shared" si="205"/>
        <v>0.69454926891820956</v>
      </c>
      <c r="BQ110" s="127">
        <f t="shared" si="206"/>
        <v>0.23140765439257757</v>
      </c>
      <c r="BR110" s="127">
        <f t="shared" si="207"/>
        <v>1.9550421649177037E-2</v>
      </c>
      <c r="BS110" s="39">
        <f t="shared" si="208"/>
        <v>0.12563258082962578</v>
      </c>
      <c r="BT110" s="39">
        <f t="shared" si="209"/>
        <v>0.28554819466858727</v>
      </c>
      <c r="BU110" s="127">
        <f t="shared" si="210"/>
        <v>7.9685009022266606E-2</v>
      </c>
      <c r="BV110" s="127">
        <f t="shared" si="211"/>
        <v>6.3479967064347151E-2</v>
      </c>
      <c r="BW110" s="125"/>
      <c r="BX110" s="22">
        <f t="shared" si="159"/>
        <v>0.509279317083428</v>
      </c>
      <c r="BY110" s="39">
        <f t="shared" si="212"/>
        <v>0.32304094181951964</v>
      </c>
      <c r="BZ110" s="39">
        <f t="shared" si="213"/>
        <v>0.42182162190571293</v>
      </c>
      <c r="CA110" s="39">
        <f t="shared" si="214"/>
        <v>0.69454926891820956</v>
      </c>
      <c r="CB110" s="126">
        <f t="shared" si="215"/>
        <v>0.23140765439257757</v>
      </c>
      <c r="CC110" s="127">
        <f t="shared" si="216"/>
        <v>1.9550421649177037E-2</v>
      </c>
      <c r="CD110" s="127">
        <f t="shared" si="217"/>
        <v>0.12563258082962578</v>
      </c>
      <c r="CE110" s="39">
        <f t="shared" si="218"/>
        <v>0.28554819466858727</v>
      </c>
      <c r="CF110" s="127">
        <f t="shared" si="219"/>
        <v>7.9685009022266606E-2</v>
      </c>
      <c r="CG110" s="127">
        <f t="shared" si="220"/>
        <v>6.3479967064347151E-2</v>
      </c>
      <c r="CH110" s="101"/>
      <c r="CI110" s="35">
        <v>1984</v>
      </c>
      <c r="CJ110" s="22">
        <v>0.5016710258720487</v>
      </c>
      <c r="CK110" s="22">
        <v>0.49899874590538768</v>
      </c>
      <c r="CL110" s="101"/>
      <c r="CT110" s="101"/>
      <c r="CU110" s="35">
        <v>1984</v>
      </c>
      <c r="CV110" s="39">
        <v>0.34464332424049926</v>
      </c>
      <c r="CW110" s="39">
        <v>0.70761487487900376</v>
      </c>
      <c r="CX110" s="39">
        <v>0.28589022847424111</v>
      </c>
      <c r="CY110" s="101"/>
      <c r="DG110" s="101"/>
      <c r="DH110" s="35">
        <v>1914</v>
      </c>
      <c r="DI110" s="258">
        <v>2.91</v>
      </c>
      <c r="DJ110" s="257">
        <v>23</v>
      </c>
      <c r="DK110" s="259">
        <v>0.96</v>
      </c>
      <c r="DL110" s="260">
        <v>1.26</v>
      </c>
      <c r="DM110" s="101"/>
    </row>
    <row r="111" spans="1:117" ht="14.25" x14ac:dyDescent="0.2">
      <c r="A111" s="101"/>
      <c r="B111" s="102">
        <v>1919</v>
      </c>
      <c r="C111" s="103">
        <v>16</v>
      </c>
      <c r="D111" s="104">
        <v>2236</v>
      </c>
      <c r="E111" s="105">
        <v>8665</v>
      </c>
      <c r="F111" s="106">
        <f t="shared" si="176"/>
        <v>8879.2824104921456</v>
      </c>
      <c r="G111" s="133">
        <f t="shared" si="169"/>
        <v>1.0247296492200977</v>
      </c>
      <c r="H111" s="106">
        <f t="shared" si="221"/>
        <v>214.28241049214557</v>
      </c>
      <c r="I111" s="109">
        <f t="shared" si="177"/>
        <v>5.2531427280187434E-2</v>
      </c>
      <c r="J111" s="109">
        <f t="shared" si="178"/>
        <v>0.16999576646268713</v>
      </c>
      <c r="K111" s="110">
        <f t="shared" si="179"/>
        <v>0.28166049415062822</v>
      </c>
      <c r="L111" s="109">
        <f t="shared" si="180"/>
        <v>0.30901609124317636</v>
      </c>
      <c r="M111" s="109">
        <f t="shared" si="181"/>
        <v>0.22508153281695883</v>
      </c>
      <c r="N111" s="109">
        <f t="shared" si="182"/>
        <v>0.34796175273194774</v>
      </c>
      <c r="O111" s="111">
        <f t="shared" si="183"/>
        <v>0.47503572470039424</v>
      </c>
      <c r="P111" s="112">
        <f t="shared" si="184"/>
        <v>0.51567829708181856</v>
      </c>
      <c r="Q111" s="109">
        <f t="shared" si="185"/>
        <v>0.39729790801945697</v>
      </c>
      <c r="R111" s="109">
        <f t="shared" si="186"/>
        <v>0.66711621347570604</v>
      </c>
      <c r="S111" s="113">
        <f t="shared" si="187"/>
        <v>0.75526305661393989</v>
      </c>
      <c r="T111" s="109">
        <f t="shared" si="188"/>
        <v>0.14617249740214755</v>
      </c>
      <c r="U111" s="114">
        <f t="shared" si="189"/>
        <v>1.7203556171342799E-2</v>
      </c>
      <c r="V111" s="110">
        <f t="shared" si="190"/>
        <v>0.1319137787093457</v>
      </c>
      <c r="W111" s="115">
        <f t="shared" si="191"/>
        <v>8.1455228762056534E-2</v>
      </c>
      <c r="X111" s="109">
        <f t="shared" si="192"/>
        <v>7.4125389677866291E-2</v>
      </c>
      <c r="Y111" s="135">
        <f t="shared" si="193"/>
        <v>0.10305293578963642</v>
      </c>
      <c r="Z111" s="117">
        <f t="shared" si="194"/>
        <v>2.2905938180131535E-2</v>
      </c>
      <c r="AA111" s="109">
        <f t="shared" si="195"/>
        <v>0.31915446074375825</v>
      </c>
      <c r="AB111" s="109">
        <f t="shared" si="196"/>
        <v>0.25066389562406188</v>
      </c>
      <c r="AC111" s="109">
        <f t="shared" si="139"/>
        <v>7.7459177241535143E-2</v>
      </c>
      <c r="AD111" s="116">
        <f t="shared" si="197"/>
        <v>0.33348728014471002</v>
      </c>
      <c r="AE111" s="117">
        <f t="shared" si="198"/>
        <v>0.26280265695307475</v>
      </c>
      <c r="AF111" s="118">
        <f t="shared" si="199"/>
        <v>7.1143988677854028E-2</v>
      </c>
      <c r="AG111" s="119">
        <v>7423</v>
      </c>
      <c r="AH111" s="119">
        <f t="shared" si="200"/>
        <v>33406</v>
      </c>
      <c r="AI111" s="120">
        <v>25983</v>
      </c>
      <c r="AJ111" s="121"/>
      <c r="AK111" s="119">
        <v>19624</v>
      </c>
      <c r="AL111" s="119">
        <v>2922</v>
      </c>
      <c r="AM111" s="119">
        <f t="shared" si="201"/>
        <v>4417</v>
      </c>
      <c r="AN111" s="119">
        <v>84083</v>
      </c>
      <c r="AO111" s="122">
        <v>74672</v>
      </c>
      <c r="AP111" s="119">
        <f t="shared" si="202"/>
        <v>6513</v>
      </c>
      <c r="AQ111" s="123">
        <v>15207</v>
      </c>
      <c r="AR111" s="119">
        <v>5982</v>
      </c>
      <c r="AS111" s="137">
        <v>1594</v>
      </c>
      <c r="AT111" s="136">
        <v>709.51571220492917</v>
      </c>
      <c r="AU111" s="123">
        <v>993.38641622826367</v>
      </c>
      <c r="AV111" s="119">
        <v>447</v>
      </c>
      <c r="AW111" s="120">
        <v>374</v>
      </c>
      <c r="AX111" s="119">
        <v>6849</v>
      </c>
      <c r="AY111" s="119">
        <f t="shared" si="146"/>
        <v>833</v>
      </c>
      <c r="AZ111" s="119">
        <v>531</v>
      </c>
      <c r="BA111" s="136">
        <v>207.15113490934084</v>
      </c>
      <c r="BB111" s="124">
        <v>264</v>
      </c>
      <c r="BC111" s="120">
        <v>43</v>
      </c>
      <c r="BD111" s="119">
        <f t="shared" si="147"/>
        <v>3798</v>
      </c>
      <c r="BE111" s="119">
        <v>2081</v>
      </c>
      <c r="BF111" s="120">
        <v>195</v>
      </c>
      <c r="BG111" s="120">
        <v>2718</v>
      </c>
      <c r="BH111" s="119">
        <v>1662</v>
      </c>
      <c r="BI111" s="119">
        <v>3186</v>
      </c>
      <c r="BJ111" s="119">
        <v>1048</v>
      </c>
      <c r="BK111" s="124">
        <f t="shared" si="148"/>
        <v>1926</v>
      </c>
      <c r="BL111" s="125"/>
      <c r="BM111" s="22">
        <f t="shared" si="149"/>
        <v>0.47503572470039424</v>
      </c>
      <c r="BN111" s="39">
        <f t="shared" si="203"/>
        <v>0.30901609124317636</v>
      </c>
      <c r="BO111" s="126">
        <f t="shared" si="204"/>
        <v>0.39729790801945697</v>
      </c>
      <c r="BP111" s="39">
        <f t="shared" si="205"/>
        <v>0.66711621347570604</v>
      </c>
      <c r="BQ111" s="127">
        <f t="shared" si="206"/>
        <v>0.22508153281695883</v>
      </c>
      <c r="BR111" s="127">
        <f t="shared" si="207"/>
        <v>1.7203556171342799E-2</v>
      </c>
      <c r="BS111" s="39">
        <f t="shared" si="208"/>
        <v>0.1319137787093457</v>
      </c>
      <c r="BT111" s="39">
        <f t="shared" si="209"/>
        <v>0.28166049415062822</v>
      </c>
      <c r="BU111" s="127">
        <f t="shared" si="210"/>
        <v>7.7459177241535143E-2</v>
      </c>
      <c r="BV111" s="127">
        <f t="shared" si="211"/>
        <v>8.1455228762056534E-2</v>
      </c>
      <c r="BW111" s="125"/>
      <c r="BX111" s="22">
        <f t="shared" si="159"/>
        <v>0.51567829708181856</v>
      </c>
      <c r="BY111" s="39">
        <f t="shared" si="212"/>
        <v>0.30901609124317636</v>
      </c>
      <c r="BZ111" s="39">
        <f t="shared" si="213"/>
        <v>0.39729790801945697</v>
      </c>
      <c r="CA111" s="39">
        <f t="shared" si="214"/>
        <v>0.66711621347570604</v>
      </c>
      <c r="CB111" s="126">
        <f t="shared" si="215"/>
        <v>0.22508153281695883</v>
      </c>
      <c r="CC111" s="127">
        <f t="shared" si="216"/>
        <v>1.7203556171342799E-2</v>
      </c>
      <c r="CD111" s="127">
        <f t="shared" si="217"/>
        <v>0.1319137787093457</v>
      </c>
      <c r="CE111" s="39">
        <f t="shared" si="218"/>
        <v>0.28166049415062822</v>
      </c>
      <c r="CF111" s="127">
        <f t="shared" si="219"/>
        <v>7.7459177241535143E-2</v>
      </c>
      <c r="CG111" s="127">
        <f t="shared" si="220"/>
        <v>8.1455228762056534E-2</v>
      </c>
      <c r="CH111" s="101"/>
      <c r="CI111" s="35">
        <v>1985</v>
      </c>
      <c r="CJ111" s="22">
        <v>0.50577926394598682</v>
      </c>
      <c r="CK111" s="22">
        <v>0.49642608615742362</v>
      </c>
      <c r="CL111" s="101"/>
      <c r="CT111" s="101"/>
      <c r="CU111" s="35">
        <v>1985</v>
      </c>
      <c r="CV111" s="39">
        <v>0.34890843313373254</v>
      </c>
      <c r="CW111" s="39">
        <v>0.71419465960810524</v>
      </c>
      <c r="CX111" s="39">
        <v>0.28075757832202158</v>
      </c>
      <c r="CY111" s="101"/>
      <c r="DG111" s="101"/>
      <c r="DH111" s="35">
        <v>1913</v>
      </c>
      <c r="DI111" s="258">
        <v>3.07</v>
      </c>
      <c r="DJ111" s="257">
        <v>23.1</v>
      </c>
      <c r="DK111" s="259">
        <v>0.96</v>
      </c>
      <c r="DL111" s="260">
        <v>1.29</v>
      </c>
      <c r="DM111" s="101"/>
    </row>
    <row r="112" spans="1:117" ht="14.25" x14ac:dyDescent="0.2">
      <c r="A112" s="101"/>
      <c r="B112" s="102">
        <v>1918</v>
      </c>
      <c r="C112" s="103">
        <v>16</v>
      </c>
      <c r="D112" s="104">
        <v>2032</v>
      </c>
      <c r="E112" s="105">
        <v>7385</v>
      </c>
      <c r="F112" s="106">
        <f t="shared" si="176"/>
        <v>7485.3539731229976</v>
      </c>
      <c r="G112" s="132">
        <f t="shared" si="169"/>
        <v>1.0135888927722407</v>
      </c>
      <c r="H112" s="106">
        <f t="shared" si="221"/>
        <v>100.35397312299756</v>
      </c>
      <c r="I112" s="109">
        <f t="shared" si="177"/>
        <v>4.5232402322709475E-2</v>
      </c>
      <c r="J112" s="109">
        <f t="shared" si="178"/>
        <v>0.15733674541881826</v>
      </c>
      <c r="K112" s="110">
        <f t="shared" si="179"/>
        <v>0.27262211291491817</v>
      </c>
      <c r="L112" s="109">
        <f t="shared" si="180"/>
        <v>0.28748784781523423</v>
      </c>
      <c r="M112" s="109">
        <f t="shared" si="181"/>
        <v>0.20152180275095113</v>
      </c>
      <c r="N112" s="109">
        <f t="shared" si="182"/>
        <v>0.32508356235608704</v>
      </c>
      <c r="O112" s="111">
        <f t="shared" si="183"/>
        <v>0.46244985159962598</v>
      </c>
      <c r="P112" s="112">
        <f t="shared" si="184"/>
        <v>0.52355981916904537</v>
      </c>
      <c r="Q112" s="109">
        <f t="shared" si="185"/>
        <v>0.36915052944113086</v>
      </c>
      <c r="R112" s="109">
        <f t="shared" si="186"/>
        <v>0.63912899537788026</v>
      </c>
      <c r="S112" s="113">
        <f t="shared" si="187"/>
        <v>0.78074304254444093</v>
      </c>
      <c r="T112" s="109">
        <f t="shared" si="188"/>
        <v>0.16341452268884521</v>
      </c>
      <c r="U112" s="114">
        <f t="shared" si="189"/>
        <v>1.0738929762829594E-2</v>
      </c>
      <c r="V112" s="110">
        <f t="shared" si="190"/>
        <v>0.141578636825655</v>
      </c>
      <c r="W112" s="115">
        <f t="shared" si="191"/>
        <v>7.783966998607425E-2</v>
      </c>
      <c r="X112" s="109">
        <f t="shared" si="192"/>
        <v>8.4494813325412421E-2</v>
      </c>
      <c r="Y112" s="135">
        <f t="shared" si="193"/>
        <v>9.7020415670406479E-2</v>
      </c>
      <c r="Z112" s="117">
        <f t="shared" si="194"/>
        <v>2.4291232034472792E-2</v>
      </c>
      <c r="AA112" s="109">
        <f t="shared" si="195"/>
        <v>0.31404543302179322</v>
      </c>
      <c r="AB112" s="109">
        <f t="shared" si="196"/>
        <v>0.28378193117945438</v>
      </c>
      <c r="AC112" s="109">
        <f t="shared" si="139"/>
        <v>8.1583856643632255E-2</v>
      </c>
      <c r="AD112" s="116">
        <f t="shared" si="197"/>
        <v>0.33747657999360237</v>
      </c>
      <c r="AE112" s="117">
        <f t="shared" si="198"/>
        <v>0.25380672955507688</v>
      </c>
      <c r="AF112" s="118">
        <f t="shared" si="199"/>
        <v>7.5527470506319139E-2</v>
      </c>
      <c r="AG112" s="119">
        <v>6216</v>
      </c>
      <c r="AH112" s="119">
        <f t="shared" si="200"/>
        <v>28099</v>
      </c>
      <c r="AI112" s="120">
        <v>21883</v>
      </c>
      <c r="AJ112" s="121"/>
      <c r="AK112" s="119">
        <v>17085</v>
      </c>
      <c r="AL112" s="119">
        <v>2323</v>
      </c>
      <c r="AM112" s="119">
        <f t="shared" si="201"/>
        <v>3443</v>
      </c>
      <c r="AN112" s="119">
        <v>76118</v>
      </c>
      <c r="AO112" s="122">
        <v>67315</v>
      </c>
      <c r="AP112" s="119">
        <f t="shared" si="202"/>
        <v>6210</v>
      </c>
      <c r="AQ112" s="123">
        <v>13642</v>
      </c>
      <c r="AR112" s="119">
        <v>5749</v>
      </c>
      <c r="AS112" s="137">
        <v>1597</v>
      </c>
      <c r="AT112" s="136">
        <v>652.16530965580864</v>
      </c>
      <c r="AU112" s="123">
        <v>1073.6061186871088</v>
      </c>
      <c r="AV112" s="119">
        <v>235</v>
      </c>
      <c r="AW112" s="120">
        <v>299</v>
      </c>
      <c r="AX112" s="119">
        <v>5925</v>
      </c>
      <c r="AY112" s="119">
        <f t="shared" si="146"/>
        <v>759</v>
      </c>
      <c r="AZ112" s="119">
        <v>461</v>
      </c>
      <c r="BA112" s="136">
        <v>185.07286094104163</v>
      </c>
      <c r="BB112" s="124">
        <v>270</v>
      </c>
      <c r="BC112" s="120">
        <v>23</v>
      </c>
      <c r="BD112" s="119">
        <f t="shared" si="147"/>
        <v>3576</v>
      </c>
      <c r="BE112" s="119">
        <v>2009</v>
      </c>
      <c r="BF112" s="120">
        <v>190</v>
      </c>
      <c r="BG112" s="120">
        <v>2446</v>
      </c>
      <c r="BH112" s="119">
        <v>1579</v>
      </c>
      <c r="BI112" s="119">
        <v>3064</v>
      </c>
      <c r="BJ112" s="119">
        <v>885</v>
      </c>
      <c r="BK112" s="124">
        <f t="shared" si="148"/>
        <v>1849</v>
      </c>
      <c r="BL112" s="125"/>
      <c r="BM112" s="22">
        <f t="shared" si="149"/>
        <v>0.46244985159962598</v>
      </c>
      <c r="BN112" s="39">
        <f t="shared" si="203"/>
        <v>0.28748784781523423</v>
      </c>
      <c r="BO112" s="126">
        <f t="shared" si="204"/>
        <v>0.36915052944113086</v>
      </c>
      <c r="BP112" s="39">
        <f t="shared" si="205"/>
        <v>0.63912899537788026</v>
      </c>
      <c r="BQ112" s="127">
        <f t="shared" si="206"/>
        <v>0.20152180275095113</v>
      </c>
      <c r="BR112" s="127">
        <f t="shared" si="207"/>
        <v>1.0738929762829594E-2</v>
      </c>
      <c r="BS112" s="39">
        <f t="shared" si="208"/>
        <v>0.141578636825655</v>
      </c>
      <c r="BT112" s="39">
        <f t="shared" si="209"/>
        <v>0.27262211291491817</v>
      </c>
      <c r="BU112" s="127">
        <f t="shared" si="210"/>
        <v>8.1583856643632255E-2</v>
      </c>
      <c r="BV112" s="127">
        <f t="shared" si="211"/>
        <v>7.783966998607425E-2</v>
      </c>
      <c r="BW112" s="125"/>
      <c r="BX112" s="22">
        <f t="shared" si="159"/>
        <v>0.52355981916904537</v>
      </c>
      <c r="BY112" s="39">
        <f t="shared" si="212"/>
        <v>0.28748784781523423</v>
      </c>
      <c r="BZ112" s="39">
        <f t="shared" si="213"/>
        <v>0.36915052944113086</v>
      </c>
      <c r="CA112" s="39">
        <f t="shared" si="214"/>
        <v>0.63912899537788026</v>
      </c>
      <c r="CB112" s="126">
        <f t="shared" si="215"/>
        <v>0.20152180275095113</v>
      </c>
      <c r="CC112" s="127">
        <f t="shared" si="216"/>
        <v>1.0738929762829594E-2</v>
      </c>
      <c r="CD112" s="127">
        <f t="shared" si="217"/>
        <v>0.141578636825655</v>
      </c>
      <c r="CE112" s="39">
        <f t="shared" si="218"/>
        <v>0.27262211291491817</v>
      </c>
      <c r="CF112" s="127">
        <f t="shared" si="219"/>
        <v>8.1583856643632255E-2</v>
      </c>
      <c r="CG112" s="127">
        <f t="shared" si="220"/>
        <v>7.783966998607425E-2</v>
      </c>
      <c r="CH112" s="101"/>
      <c r="CI112" s="35">
        <v>1986</v>
      </c>
      <c r="CJ112" s="22">
        <v>0.50759881957154451</v>
      </c>
      <c r="CK112" s="22">
        <v>0.49528664452020466</v>
      </c>
      <c r="CL112" s="101"/>
      <c r="CT112" s="101"/>
      <c r="CU112" s="35">
        <v>1986</v>
      </c>
      <c r="CV112" s="39">
        <v>0.35149013415559066</v>
      </c>
      <c r="CW112" s="39">
        <v>0.7209704847933458</v>
      </c>
      <c r="CX112" s="39">
        <v>0.28564641246695804</v>
      </c>
      <c r="CY112" s="101"/>
      <c r="DG112" s="101"/>
      <c r="DH112" s="35">
        <v>1912</v>
      </c>
      <c r="DI112" s="258">
        <v>3.37</v>
      </c>
      <c r="DJ112" s="257">
        <v>23</v>
      </c>
      <c r="DK112" s="259">
        <v>0.96</v>
      </c>
      <c r="DL112" s="260">
        <v>1.36</v>
      </c>
      <c r="DM112" s="101"/>
    </row>
    <row r="113" spans="1:117" ht="14.25" x14ac:dyDescent="0.2">
      <c r="A113" s="101"/>
      <c r="B113" s="102">
        <v>1917</v>
      </c>
      <c r="C113" s="103">
        <v>16</v>
      </c>
      <c r="D113" s="104">
        <v>2494</v>
      </c>
      <c r="E113" s="105">
        <v>8949</v>
      </c>
      <c r="F113" s="106">
        <f t="shared" si="176"/>
        <v>8792.4032475350105</v>
      </c>
      <c r="G113" s="132">
        <f t="shared" si="169"/>
        <v>0.98250120097608784</v>
      </c>
      <c r="H113" s="106">
        <f>E113-F113</f>
        <v>156.59675246498955</v>
      </c>
      <c r="I113" s="109">
        <f t="shared" si="177"/>
        <v>4.7220845276837863E-2</v>
      </c>
      <c r="J113" s="109">
        <f t="shared" si="178"/>
        <v>0.16485459538768293</v>
      </c>
      <c r="K113" s="110">
        <f t="shared" si="179"/>
        <v>0.2716515196481068</v>
      </c>
      <c r="L113" s="109">
        <f t="shared" si="180"/>
        <v>0.28643936291730426</v>
      </c>
      <c r="M113" s="109">
        <f t="shared" si="181"/>
        <v>0.21489872983178854</v>
      </c>
      <c r="N113" s="109">
        <f t="shared" si="182"/>
        <v>0.32394125891170555</v>
      </c>
      <c r="O113" s="111">
        <f t="shared" si="183"/>
        <v>0.46150275348898856</v>
      </c>
      <c r="P113" s="112">
        <f t="shared" si="184"/>
        <v>0.52415291069459891</v>
      </c>
      <c r="Q113" s="109">
        <f t="shared" si="185"/>
        <v>0.36819759046531175</v>
      </c>
      <c r="R113" s="109">
        <f t="shared" si="186"/>
        <v>0.63257406616593814</v>
      </c>
      <c r="S113" s="113">
        <f t="shared" si="187"/>
        <v>0.76712689515067156</v>
      </c>
      <c r="T113" s="109">
        <f t="shared" si="188"/>
        <v>0.16827809337496707</v>
      </c>
      <c r="U113" s="114">
        <f t="shared" si="189"/>
        <v>1.2602987096046047E-2</v>
      </c>
      <c r="V113" s="110">
        <f t="shared" si="190"/>
        <v>0.14555070623760166</v>
      </c>
      <c r="W113" s="115">
        <f t="shared" si="191"/>
        <v>9.3536498631436024E-2</v>
      </c>
      <c r="X113" s="109">
        <f t="shared" si="192"/>
        <v>8.1938226552800877E-2</v>
      </c>
      <c r="Y113" s="135">
        <f t="shared" si="193"/>
        <v>9.6435268001465554E-2</v>
      </c>
      <c r="Z113" s="117">
        <f t="shared" si="194"/>
        <v>2.3470333412358026E-2</v>
      </c>
      <c r="AA113" s="109">
        <f t="shared" si="195"/>
        <v>0.30863280725423259</v>
      </c>
      <c r="AB113" s="109">
        <f t="shared" si="196"/>
        <v>0.28174259809638463</v>
      </c>
      <c r="AC113" s="109">
        <f t="shared" si="139"/>
        <v>8.0702170305394519E-2</v>
      </c>
      <c r="AD113" s="116">
        <f t="shared" si="197"/>
        <v>0.33666904932094355</v>
      </c>
      <c r="AE113" s="117">
        <f t="shared" si="198"/>
        <v>0.24850405216013649</v>
      </c>
      <c r="AF113" s="118">
        <f t="shared" si="199"/>
        <v>7.4462811698527989E-2</v>
      </c>
      <c r="AG113" s="119">
        <v>7587</v>
      </c>
      <c r="AH113" s="119">
        <f t="shared" si="200"/>
        <v>34168</v>
      </c>
      <c r="AI113" s="120">
        <v>26581</v>
      </c>
      <c r="AJ113" s="121"/>
      <c r="AK113" s="119">
        <v>20391</v>
      </c>
      <c r="AL113" s="119">
        <v>2909</v>
      </c>
      <c r="AM113" s="119">
        <f t="shared" si="201"/>
        <v>4382</v>
      </c>
      <c r="AN113" s="119">
        <v>92798</v>
      </c>
      <c r="AO113" s="122">
        <v>82055</v>
      </c>
      <c r="AP113" s="119">
        <f t="shared" si="202"/>
        <v>7489</v>
      </c>
      <c r="AQ113" s="123">
        <v>16009</v>
      </c>
      <c r="AR113" s="119">
        <v>6910</v>
      </c>
      <c r="AS113" s="137">
        <v>1936</v>
      </c>
      <c r="AT113" s="136">
        <v>789.88332250168969</v>
      </c>
      <c r="AU113" s="123">
        <v>1367.5967127374033</v>
      </c>
      <c r="AV113" s="119">
        <v>335</v>
      </c>
      <c r="AW113" s="120">
        <v>415</v>
      </c>
      <c r="AX113" s="119">
        <v>8680</v>
      </c>
      <c r="AY113" s="119">
        <f t="shared" si="146"/>
        <v>956</v>
      </c>
      <c r="AZ113" s="119">
        <v>579</v>
      </c>
      <c r="BA113" s="136">
        <v>212.6460521647615</v>
      </c>
      <c r="BB113" s="124">
        <v>267</v>
      </c>
      <c r="BC113" s="120">
        <v>38</v>
      </c>
      <c r="BD113" s="119">
        <f t="shared" si="147"/>
        <v>4473</v>
      </c>
      <c r="BE113" s="119">
        <v>2420</v>
      </c>
      <c r="BF113" s="120">
        <v>274</v>
      </c>
      <c r="BG113" s="120">
        <v>3079</v>
      </c>
      <c r="BH113" s="119">
        <v>1911</v>
      </c>
      <c r="BI113" s="119">
        <v>3746</v>
      </c>
      <c r="BJ113" s="119">
        <v>1138</v>
      </c>
      <c r="BK113" s="124">
        <f t="shared" si="148"/>
        <v>2178</v>
      </c>
      <c r="BL113" s="125"/>
      <c r="BM113" s="22">
        <f t="shared" si="149"/>
        <v>0.46150275348898856</v>
      </c>
      <c r="BN113" s="39">
        <f t="shared" si="203"/>
        <v>0.28643936291730426</v>
      </c>
      <c r="BO113" s="126">
        <f t="shared" si="204"/>
        <v>0.36819759046531175</v>
      </c>
      <c r="BP113" s="39">
        <f t="shared" si="205"/>
        <v>0.63257406616593814</v>
      </c>
      <c r="BQ113" s="127">
        <f t="shared" si="206"/>
        <v>0.21489872983178854</v>
      </c>
      <c r="BR113" s="127">
        <f t="shared" si="207"/>
        <v>1.2602987096046047E-2</v>
      </c>
      <c r="BS113" s="39">
        <f t="shared" si="208"/>
        <v>0.14555070623760166</v>
      </c>
      <c r="BT113" s="39">
        <f t="shared" si="209"/>
        <v>0.2716515196481068</v>
      </c>
      <c r="BU113" s="127">
        <f t="shared" si="210"/>
        <v>8.0702170305394519E-2</v>
      </c>
      <c r="BV113" s="127">
        <f t="shared" si="211"/>
        <v>9.3536498631436024E-2</v>
      </c>
      <c r="BW113" s="125"/>
      <c r="BX113" s="22">
        <f t="shared" si="159"/>
        <v>0.52415291069459891</v>
      </c>
      <c r="BY113" s="39">
        <f t="shared" si="212"/>
        <v>0.28643936291730426</v>
      </c>
      <c r="BZ113" s="39">
        <f t="shared" si="213"/>
        <v>0.36819759046531175</v>
      </c>
      <c r="CA113" s="39">
        <f t="shared" si="214"/>
        <v>0.63257406616593814</v>
      </c>
      <c r="CB113" s="126">
        <f t="shared" si="215"/>
        <v>0.21489872983178854</v>
      </c>
      <c r="CC113" s="127">
        <f t="shared" si="216"/>
        <v>1.2602987096046047E-2</v>
      </c>
      <c r="CD113" s="127">
        <f t="shared" si="217"/>
        <v>0.14555070623760166</v>
      </c>
      <c r="CE113" s="39">
        <f t="shared" si="218"/>
        <v>0.2716515196481068</v>
      </c>
      <c r="CF113" s="127">
        <f t="shared" si="219"/>
        <v>8.0702170305394519E-2</v>
      </c>
      <c r="CG113" s="127">
        <f t="shared" si="220"/>
        <v>9.3536498631436024E-2</v>
      </c>
      <c r="CH113" s="101"/>
      <c r="CI113" s="35">
        <v>1987</v>
      </c>
      <c r="CJ113" s="22">
        <v>0.51807313868902594</v>
      </c>
      <c r="CK113" s="22">
        <v>0.48872741920368279</v>
      </c>
      <c r="CL113" s="101"/>
      <c r="CT113" s="101"/>
      <c r="CU113" s="35">
        <v>1987</v>
      </c>
      <c r="CV113" s="39">
        <v>0.36964711404256373</v>
      </c>
      <c r="CW113" s="39">
        <v>0.74651389988825434</v>
      </c>
      <c r="CX113" s="39">
        <v>0.28912735196458217</v>
      </c>
      <c r="CY113" s="101"/>
      <c r="DG113" s="101"/>
      <c r="DH113" s="35">
        <v>1911</v>
      </c>
      <c r="DI113" s="258">
        <v>3.36</v>
      </c>
      <c r="DJ113" s="257">
        <v>23</v>
      </c>
      <c r="DK113" s="259">
        <v>0.96</v>
      </c>
      <c r="DL113" s="260">
        <v>1.35</v>
      </c>
      <c r="DM113" s="101"/>
    </row>
    <row r="114" spans="1:117" ht="14.25" x14ac:dyDescent="0.2">
      <c r="A114" s="101"/>
      <c r="B114" s="102">
        <v>1916</v>
      </c>
      <c r="C114" s="103">
        <v>16</v>
      </c>
      <c r="D114" s="104">
        <v>2494</v>
      </c>
      <c r="E114" s="105">
        <v>8889</v>
      </c>
      <c r="F114" s="106">
        <f t="shared" si="176"/>
        <v>9083.9762770723901</v>
      </c>
      <c r="G114" s="133">
        <f t="shared" si="169"/>
        <v>1.0219345569886815</v>
      </c>
      <c r="H114" s="106">
        <f t="shared" ref="H114" si="222">F114-E114</f>
        <v>194.97627707239008</v>
      </c>
      <c r="I114" s="109">
        <f t="shared" si="177"/>
        <v>4.8770748343370245E-2</v>
      </c>
      <c r="J114" s="109">
        <f t="shared" si="178"/>
        <v>0.16918123619482611</v>
      </c>
      <c r="K114" s="110">
        <f t="shared" si="179"/>
        <v>0.27361770051026174</v>
      </c>
      <c r="L114" s="109">
        <f t="shared" si="180"/>
        <v>0.2882751624252628</v>
      </c>
      <c r="M114" s="109">
        <f t="shared" si="181"/>
        <v>0.22277544983978309</v>
      </c>
      <c r="N114" s="109">
        <f t="shared" si="182"/>
        <v>0.32604609149943853</v>
      </c>
      <c r="O114" s="111">
        <f t="shared" si="183"/>
        <v>0.46387994057523652</v>
      </c>
      <c r="P114" s="112">
        <f t="shared" si="184"/>
        <v>0.52266426923319798</v>
      </c>
      <c r="Q114" s="109">
        <f t="shared" si="185"/>
        <v>0.36957413283256707</v>
      </c>
      <c r="R114" s="109">
        <f t="shared" si="186"/>
        <v>0.63589613008382551</v>
      </c>
      <c r="S114" s="113">
        <f t="shared" si="187"/>
        <v>0.75942495601063231</v>
      </c>
      <c r="T114" s="109">
        <f t="shared" si="188"/>
        <v>0.1732993897645165</v>
      </c>
      <c r="U114" s="114">
        <f t="shared" si="189"/>
        <v>1.4338661974467449E-2</v>
      </c>
      <c r="V114" s="110">
        <f t="shared" si="190"/>
        <v>0.13322310628412989</v>
      </c>
      <c r="W114" s="115">
        <f t="shared" si="191"/>
        <v>0.10289451531438192</v>
      </c>
      <c r="X114" s="109">
        <f t="shared" si="192"/>
        <v>9.0037812137321704E-2</v>
      </c>
      <c r="Y114" s="135">
        <f t="shared" si="193"/>
        <v>9.5933432623194981E-2</v>
      </c>
      <c r="Z114" s="117">
        <f t="shared" si="194"/>
        <v>2.5955664918301712E-2</v>
      </c>
      <c r="AA114" s="109">
        <f t="shared" si="195"/>
        <v>0.30985003858438692</v>
      </c>
      <c r="AB114" s="109">
        <f t="shared" si="196"/>
        <v>0.28886975403391862</v>
      </c>
      <c r="AC114" s="109">
        <f t="shared" si="139"/>
        <v>8.3273975263873604E-2</v>
      </c>
      <c r="AD114" s="116">
        <f t="shared" si="197"/>
        <v>0.33278424619070796</v>
      </c>
      <c r="AE114" s="117">
        <f t="shared" si="198"/>
        <v>0.24760753869439969</v>
      </c>
      <c r="AF114" s="118">
        <f t="shared" si="199"/>
        <v>7.6366854454013686E-2</v>
      </c>
      <c r="AG114" s="119">
        <v>7533</v>
      </c>
      <c r="AH114" s="119">
        <f t="shared" si="200"/>
        <v>34244</v>
      </c>
      <c r="AI114" s="120">
        <v>26711</v>
      </c>
      <c r="AJ114" s="121"/>
      <c r="AK114" s="119">
        <v>20285</v>
      </c>
      <c r="AL114" s="119">
        <v>2995</v>
      </c>
      <c r="AM114" s="119">
        <f t="shared" si="201"/>
        <v>4519</v>
      </c>
      <c r="AN114" s="119">
        <v>92658</v>
      </c>
      <c r="AO114" s="122">
        <v>81924</v>
      </c>
      <c r="AP114" s="119">
        <f t="shared" si="202"/>
        <v>7716</v>
      </c>
      <c r="AQ114" s="123">
        <v>15766</v>
      </c>
      <c r="AR114" s="119">
        <v>7076</v>
      </c>
      <c r="AS114" s="137">
        <v>1858</v>
      </c>
      <c r="AT114" s="136">
        <v>729.5223919553938</v>
      </c>
      <c r="AU114" s="123">
        <v>1340.0933196567073</v>
      </c>
      <c r="AV114" s="119">
        <v>383</v>
      </c>
      <c r="AW114" s="120">
        <v>500</v>
      </c>
      <c r="AX114" s="119">
        <v>9534</v>
      </c>
      <c r="AY114" s="119">
        <f t="shared" si="146"/>
        <v>1118</v>
      </c>
      <c r="AZ114" s="119">
        <v>640</v>
      </c>
      <c r="BA114" s="136">
        <v>207.91703849925017</v>
      </c>
      <c r="BB114" s="124">
        <v>322</v>
      </c>
      <c r="BC114" s="120">
        <v>50</v>
      </c>
      <c r="BD114" s="119">
        <f t="shared" si="147"/>
        <v>4629</v>
      </c>
      <c r="BE114" s="119">
        <v>2755</v>
      </c>
      <c r="BF114" s="120">
        <v>296</v>
      </c>
      <c r="BG114" s="120">
        <v>2829</v>
      </c>
      <c r="BH114" s="119">
        <v>2083</v>
      </c>
      <c r="BI114" s="119">
        <v>3783</v>
      </c>
      <c r="BJ114" s="119">
        <v>1141</v>
      </c>
      <c r="BK114" s="124">
        <f t="shared" si="148"/>
        <v>2405</v>
      </c>
      <c r="BL114" s="125"/>
      <c r="BM114" s="22">
        <f t="shared" si="149"/>
        <v>0.46387994057523652</v>
      </c>
      <c r="BN114" s="39">
        <f t="shared" si="203"/>
        <v>0.2882751624252628</v>
      </c>
      <c r="BO114" s="126">
        <f t="shared" si="204"/>
        <v>0.36957413283256707</v>
      </c>
      <c r="BP114" s="39">
        <f t="shared" si="205"/>
        <v>0.63589613008382551</v>
      </c>
      <c r="BQ114" s="127">
        <f t="shared" si="206"/>
        <v>0.22277544983978309</v>
      </c>
      <c r="BR114" s="127">
        <f t="shared" si="207"/>
        <v>1.4338661974467449E-2</v>
      </c>
      <c r="BS114" s="39">
        <f t="shared" si="208"/>
        <v>0.13322310628412989</v>
      </c>
      <c r="BT114" s="39">
        <f t="shared" si="209"/>
        <v>0.27361770051026174</v>
      </c>
      <c r="BU114" s="127">
        <f t="shared" si="210"/>
        <v>8.3273975263873604E-2</v>
      </c>
      <c r="BV114" s="127">
        <f t="shared" si="211"/>
        <v>0.10289451531438192</v>
      </c>
      <c r="BW114" s="125"/>
      <c r="BX114" s="22">
        <f t="shared" si="159"/>
        <v>0.52266426923319798</v>
      </c>
      <c r="BY114" s="39">
        <f t="shared" si="212"/>
        <v>0.2882751624252628</v>
      </c>
      <c r="BZ114" s="39">
        <f t="shared" si="213"/>
        <v>0.36957413283256707</v>
      </c>
      <c r="CA114" s="39">
        <f t="shared" si="214"/>
        <v>0.63589613008382551</v>
      </c>
      <c r="CB114" s="126">
        <f t="shared" si="215"/>
        <v>0.22277544983978309</v>
      </c>
      <c r="CC114" s="127">
        <f t="shared" si="216"/>
        <v>1.4338661974467449E-2</v>
      </c>
      <c r="CD114" s="127">
        <f t="shared" si="217"/>
        <v>0.13322310628412989</v>
      </c>
      <c r="CE114" s="39">
        <f t="shared" si="218"/>
        <v>0.27361770051026174</v>
      </c>
      <c r="CF114" s="127">
        <f t="shared" si="219"/>
        <v>8.3273975263873604E-2</v>
      </c>
      <c r="CG114" s="127">
        <f t="shared" si="220"/>
        <v>0.10289451531438192</v>
      </c>
      <c r="CH114" s="101"/>
      <c r="CI114" s="35">
        <v>1988</v>
      </c>
      <c r="CJ114" s="22">
        <v>0.49822737411476586</v>
      </c>
      <c r="CK114" s="22">
        <v>0.50115522858787109</v>
      </c>
      <c r="CL114" s="101"/>
      <c r="CT114" s="101"/>
      <c r="CU114" s="35">
        <v>1988</v>
      </c>
      <c r="CV114" s="39">
        <v>0.33787175304304179</v>
      </c>
      <c r="CW114" s="39">
        <v>0.69562744940921606</v>
      </c>
      <c r="CX114" s="39">
        <v>0.28188033896571124</v>
      </c>
      <c r="CY114" s="101"/>
      <c r="DG114" s="101"/>
      <c r="DH114" s="35">
        <v>1910</v>
      </c>
      <c r="DI114" s="258">
        <v>2.77</v>
      </c>
      <c r="DJ114" s="257">
        <v>23.1</v>
      </c>
      <c r="DK114" s="259">
        <v>0.96</v>
      </c>
      <c r="DL114" s="260">
        <v>1.24</v>
      </c>
      <c r="DM114" s="101"/>
    </row>
    <row r="115" spans="1:117" ht="14.25" x14ac:dyDescent="0.2">
      <c r="A115" s="101"/>
      <c r="B115" s="102">
        <v>1915</v>
      </c>
      <c r="C115" s="103">
        <v>24</v>
      </c>
      <c r="D115" s="104">
        <v>3728</v>
      </c>
      <c r="E115" s="105">
        <v>14213</v>
      </c>
      <c r="F115" s="106">
        <f t="shared" si="176"/>
        <v>14071.587247942882</v>
      </c>
      <c r="G115" s="132">
        <f t="shared" si="169"/>
        <v>0.99005046421887577</v>
      </c>
      <c r="H115" s="106">
        <f>E115-F115</f>
        <v>141.41275205711827</v>
      </c>
      <c r="I115" s="109">
        <f t="shared" si="177"/>
        <v>5.0082676852647466E-2</v>
      </c>
      <c r="J115" s="109">
        <f t="shared" si="178"/>
        <v>0.1715345616421417</v>
      </c>
      <c r="K115" s="110">
        <f t="shared" si="179"/>
        <v>0.27549488952049839</v>
      </c>
      <c r="L115" s="109">
        <f t="shared" si="180"/>
        <v>0.29196843116159171</v>
      </c>
      <c r="M115" s="109">
        <f t="shared" si="181"/>
        <v>0.22770847012475379</v>
      </c>
      <c r="N115" s="109">
        <f t="shared" si="182"/>
        <v>0.3322405179780451</v>
      </c>
      <c r="O115" s="111">
        <f t="shared" si="183"/>
        <v>0.46706793885583092</v>
      </c>
      <c r="P115" s="112">
        <f t="shared" si="184"/>
        <v>0.52066788180251489</v>
      </c>
      <c r="Q115" s="109">
        <f t="shared" si="185"/>
        <v>0.37847224729404799</v>
      </c>
      <c r="R115" s="109">
        <f t="shared" si="186"/>
        <v>0.64764287159351674</v>
      </c>
      <c r="S115" s="113">
        <f t="shared" si="187"/>
        <v>0.75330777791517245</v>
      </c>
      <c r="T115" s="109">
        <f t="shared" si="188"/>
        <v>0.17551626066526524</v>
      </c>
      <c r="U115" s="114">
        <f t="shared" si="189"/>
        <v>1.5704216643996537E-2</v>
      </c>
      <c r="V115" s="110">
        <f t="shared" si="190"/>
        <v>0.13977300478775273</v>
      </c>
      <c r="W115" s="115">
        <f t="shared" si="191"/>
        <v>0.10123401520676434</v>
      </c>
      <c r="X115" s="109">
        <f t="shared" si="192"/>
        <v>9.3503645278442515E-2</v>
      </c>
      <c r="Y115" s="135">
        <f t="shared" si="193"/>
        <v>0.10262760757016702</v>
      </c>
      <c r="Z115" s="117">
        <f t="shared" si="194"/>
        <v>2.7300112619836833E-2</v>
      </c>
      <c r="AA115" s="109">
        <f t="shared" si="195"/>
        <v>0.31540235361547159</v>
      </c>
      <c r="AB115" s="109">
        <f t="shared" si="196"/>
        <v>0.30011128972424878</v>
      </c>
      <c r="AC115" s="109">
        <f t="shared" si="139"/>
        <v>8.762302243467085E-2</v>
      </c>
      <c r="AD115" s="116">
        <f t="shared" si="197"/>
        <v>0.35150241127735871</v>
      </c>
      <c r="AE115" s="117">
        <f t="shared" si="198"/>
        <v>0.25027936633142706</v>
      </c>
      <c r="AF115" s="118">
        <f t="shared" si="199"/>
        <v>8.0294026326620499E-2</v>
      </c>
      <c r="AG115" s="119">
        <v>11980</v>
      </c>
      <c r="AH115" s="119">
        <f t="shared" si="200"/>
        <v>52415</v>
      </c>
      <c r="AI115" s="120">
        <v>40435</v>
      </c>
      <c r="AJ115" s="121"/>
      <c r="AK115" s="119">
        <v>30460</v>
      </c>
      <c r="AL115" s="119">
        <v>4532</v>
      </c>
      <c r="AM115" s="119">
        <f t="shared" si="201"/>
        <v>6936</v>
      </c>
      <c r="AN115" s="119">
        <v>138491</v>
      </c>
      <c r="AO115" s="122">
        <v>121704</v>
      </c>
      <c r="AP115" s="119">
        <f t="shared" si="202"/>
        <v>12135</v>
      </c>
      <c r="AQ115" s="123">
        <v>23524</v>
      </c>
      <c r="AR115" s="119">
        <v>11120</v>
      </c>
      <c r="AS115" s="137">
        <v>2626</v>
      </c>
      <c r="AT115" s="136">
        <v>1210.7214485927821</v>
      </c>
      <c r="AU115" s="123">
        <v>1644.3280579962475</v>
      </c>
      <c r="AV115" s="119">
        <v>635</v>
      </c>
      <c r="AW115" s="120">
        <v>734</v>
      </c>
      <c r="AX115" s="119">
        <v>14020</v>
      </c>
      <c r="AY115" s="119">
        <f t="shared" si="146"/>
        <v>1675.8198968338227</v>
      </c>
      <c r="AZ115" s="119">
        <v>1015</v>
      </c>
      <c r="BA115" s="136">
        <v>331.55810193942864</v>
      </c>
      <c r="BB115" s="139">
        <v>523.81989683382267</v>
      </c>
      <c r="BC115" s="120">
        <v>69</v>
      </c>
      <c r="BD115" s="119">
        <f t="shared" si="147"/>
        <v>7097</v>
      </c>
      <c r="BE115" s="119">
        <v>4105</v>
      </c>
      <c r="BF115" s="120">
        <v>418</v>
      </c>
      <c r="BG115" s="120">
        <v>4441</v>
      </c>
      <c r="BH115" s="119">
        <v>3257</v>
      </c>
      <c r="BI115" s="119">
        <v>5876</v>
      </c>
      <c r="BJ115" s="119">
        <v>1769</v>
      </c>
      <c r="BK115" s="124">
        <f t="shared" si="148"/>
        <v>3780.8198968338229</v>
      </c>
      <c r="BL115" s="125"/>
      <c r="BM115" s="22">
        <f t="shared" si="149"/>
        <v>0.46706793885583092</v>
      </c>
      <c r="BN115" s="39">
        <f t="shared" si="203"/>
        <v>0.29196843116159171</v>
      </c>
      <c r="BO115" s="126">
        <f t="shared" si="204"/>
        <v>0.37847224729404799</v>
      </c>
      <c r="BP115" s="39">
        <f t="shared" si="205"/>
        <v>0.64764287159351674</v>
      </c>
      <c r="BQ115" s="127">
        <f t="shared" si="206"/>
        <v>0.22770847012475379</v>
      </c>
      <c r="BR115" s="127">
        <f t="shared" si="207"/>
        <v>1.5704216643996537E-2</v>
      </c>
      <c r="BS115" s="39">
        <f t="shared" si="208"/>
        <v>0.13977300478775273</v>
      </c>
      <c r="BT115" s="39">
        <f t="shared" si="209"/>
        <v>0.27549488952049839</v>
      </c>
      <c r="BU115" s="127">
        <f t="shared" si="210"/>
        <v>8.762302243467085E-2</v>
      </c>
      <c r="BV115" s="127">
        <f t="shared" si="211"/>
        <v>0.10123401520676434</v>
      </c>
      <c r="BW115" s="125"/>
      <c r="BX115" s="22">
        <f t="shared" si="159"/>
        <v>0.52066788180251489</v>
      </c>
      <c r="BY115" s="39">
        <f t="shared" si="212"/>
        <v>0.29196843116159171</v>
      </c>
      <c r="BZ115" s="39">
        <f t="shared" si="213"/>
        <v>0.37847224729404799</v>
      </c>
      <c r="CA115" s="39">
        <f t="shared" si="214"/>
        <v>0.64764287159351674</v>
      </c>
      <c r="CB115" s="126">
        <f t="shared" si="215"/>
        <v>0.22770847012475379</v>
      </c>
      <c r="CC115" s="127">
        <f t="shared" si="216"/>
        <v>1.5704216643996537E-2</v>
      </c>
      <c r="CD115" s="127">
        <f t="shared" si="217"/>
        <v>0.13977300478775273</v>
      </c>
      <c r="CE115" s="39">
        <f t="shared" si="218"/>
        <v>0.27549488952049839</v>
      </c>
      <c r="CF115" s="127">
        <f t="shared" si="219"/>
        <v>8.762302243467085E-2</v>
      </c>
      <c r="CG115" s="127">
        <f t="shared" si="220"/>
        <v>0.10123401520676434</v>
      </c>
      <c r="CH115" s="101"/>
      <c r="CI115" s="35">
        <v>1989</v>
      </c>
      <c r="CJ115" s="22">
        <v>0.49701660988775132</v>
      </c>
      <c r="CK115" s="22">
        <v>0.50191343303830815</v>
      </c>
      <c r="CL115" s="101"/>
      <c r="CT115" s="101"/>
      <c r="CU115" s="35">
        <v>1989</v>
      </c>
      <c r="CV115" s="39">
        <v>0.33483718982959765</v>
      </c>
      <c r="CW115" s="39">
        <v>0.69479343337315314</v>
      </c>
      <c r="CX115" s="39">
        <v>0.2830526387563071</v>
      </c>
      <c r="CY115" s="101"/>
      <c r="DG115" s="101"/>
      <c r="DH115" s="35">
        <v>1909</v>
      </c>
      <c r="DI115" s="258">
        <v>2.5299999999999998</v>
      </c>
      <c r="DJ115" s="257">
        <v>23.2</v>
      </c>
      <c r="DK115" s="259">
        <v>0.96</v>
      </c>
      <c r="DL115" s="260">
        <v>1.18</v>
      </c>
      <c r="DM115" s="101"/>
    </row>
    <row r="116" spans="1:117" ht="14.25" x14ac:dyDescent="0.2">
      <c r="A116" s="101"/>
      <c r="B116" s="102">
        <v>1914</v>
      </c>
      <c r="C116" s="103">
        <v>24</v>
      </c>
      <c r="D116" s="104">
        <v>3758</v>
      </c>
      <c r="E116" s="105">
        <v>14531</v>
      </c>
      <c r="F116" s="106">
        <f t="shared" si="176"/>
        <v>14655.129264004499</v>
      </c>
      <c r="G116" s="132">
        <f t="shared" si="169"/>
        <v>1.0085423758863463</v>
      </c>
      <c r="H116" s="106">
        <f t="shared" ref="H116:H117" si="223">F116-E116</f>
        <v>124.12926400449942</v>
      </c>
      <c r="I116" s="109">
        <f t="shared" si="177"/>
        <v>5.080108295212174E-2</v>
      </c>
      <c r="J116" s="109">
        <f t="shared" si="178"/>
        <v>0.17102654610512064</v>
      </c>
      <c r="K116" s="110">
        <f t="shared" si="179"/>
        <v>0.2811833547747275</v>
      </c>
      <c r="L116" s="109">
        <f t="shared" si="180"/>
        <v>0.29703624442545368</v>
      </c>
      <c r="M116" s="109">
        <f t="shared" si="181"/>
        <v>0.22724790388383823</v>
      </c>
      <c r="N116" s="109">
        <f t="shared" si="182"/>
        <v>0.3374093500942188</v>
      </c>
      <c r="O116" s="111">
        <f t="shared" si="183"/>
        <v>0.47052590360088464</v>
      </c>
      <c r="P116" s="112">
        <f t="shared" si="184"/>
        <v>0.51850243604465729</v>
      </c>
      <c r="Q116" s="109">
        <f t="shared" si="185"/>
        <v>0.38480707222313987</v>
      </c>
      <c r="R116" s="109">
        <f t="shared" si="186"/>
        <v>0.65601141738059521</v>
      </c>
      <c r="S116" s="113">
        <f t="shared" si="187"/>
        <v>0.75259900391663848</v>
      </c>
      <c r="T116" s="109">
        <f t="shared" si="188"/>
        <v>0.18814370678400463</v>
      </c>
      <c r="U116" s="114">
        <f t="shared" si="189"/>
        <v>1.7165514240123785E-2</v>
      </c>
      <c r="V116" s="110">
        <f t="shared" si="190"/>
        <v>0.12709925430635008</v>
      </c>
      <c r="W116" s="115">
        <f t="shared" si="191"/>
        <v>0.10602589605670418</v>
      </c>
      <c r="X116" s="109">
        <f t="shared" si="192"/>
        <v>0.10151092902701447</v>
      </c>
      <c r="Y116" s="135">
        <f t="shared" si="193"/>
        <v>0.10435263448929616</v>
      </c>
      <c r="Z116" s="117">
        <f t="shared" si="194"/>
        <v>3.015242512632315E-2</v>
      </c>
      <c r="AA116" s="109">
        <f t="shared" si="195"/>
        <v>0.31860206728637641</v>
      </c>
      <c r="AB116" s="109">
        <f t="shared" si="196"/>
        <v>0.29336105604177748</v>
      </c>
      <c r="AC116" s="109">
        <f t="shared" si="139"/>
        <v>8.7138866347334629E-2</v>
      </c>
      <c r="AD116" s="116">
        <f t="shared" si="197"/>
        <v>0.35131279918766017</v>
      </c>
      <c r="AE116" s="117">
        <f t="shared" si="198"/>
        <v>0.25393394079306941</v>
      </c>
      <c r="AF116" s="118">
        <f t="shared" si="199"/>
        <v>8.0022118650762308E-2</v>
      </c>
      <c r="AG116" s="119">
        <v>12222</v>
      </c>
      <c r="AH116" s="119">
        <f t="shared" si="200"/>
        <v>53584</v>
      </c>
      <c r="AI116" s="120">
        <v>41362</v>
      </c>
      <c r="AJ116" s="121"/>
      <c r="AK116" s="119">
        <v>31129</v>
      </c>
      <c r="AL116" s="119">
        <v>4625</v>
      </c>
      <c r="AM116" s="119">
        <f t="shared" si="201"/>
        <v>7074</v>
      </c>
      <c r="AN116" s="119">
        <v>139249</v>
      </c>
      <c r="AO116" s="122">
        <v>122587</v>
      </c>
      <c r="AP116" s="119">
        <f t="shared" si="202"/>
        <v>12134</v>
      </c>
      <c r="AQ116" s="123">
        <v>24055</v>
      </c>
      <c r="AR116" s="119">
        <v>11143</v>
      </c>
      <c r="AS116" s="137">
        <v>2590</v>
      </c>
      <c r="AT116" s="136">
        <v>1069.0793566192517</v>
      </c>
      <c r="AU116" s="123">
        <v>1728.4093041173742</v>
      </c>
      <c r="AV116" s="119">
        <v>710</v>
      </c>
      <c r="AW116" s="120">
        <v>799</v>
      </c>
      <c r="AX116" s="119">
        <v>14764</v>
      </c>
      <c r="AY116" s="119">
        <f t="shared" si="146"/>
        <v>1765.6950464153724</v>
      </c>
      <c r="AZ116" s="119">
        <v>991</v>
      </c>
      <c r="BA116" s="136">
        <v>289.70147742553178</v>
      </c>
      <c r="BB116" s="139">
        <v>471.6950464153723</v>
      </c>
      <c r="BC116" s="120">
        <v>50</v>
      </c>
      <c r="BD116" s="119">
        <f t="shared" si="147"/>
        <v>7782</v>
      </c>
      <c r="BE116" s="119">
        <v>4605</v>
      </c>
      <c r="BF116" s="120">
        <v>495</v>
      </c>
      <c r="BG116" s="120">
        <v>4188</v>
      </c>
      <c r="BH116" s="119">
        <v>3727</v>
      </c>
      <c r="BI116" s="119">
        <v>6438</v>
      </c>
      <c r="BJ116" s="119">
        <v>1739</v>
      </c>
      <c r="BK116" s="124">
        <f t="shared" si="148"/>
        <v>4198.6950464153724</v>
      </c>
      <c r="BL116" s="125"/>
      <c r="BM116" s="22">
        <f t="shared" si="149"/>
        <v>0.47052590360088464</v>
      </c>
      <c r="BN116" s="39">
        <f t="shared" si="203"/>
        <v>0.29703624442545368</v>
      </c>
      <c r="BO116" s="126">
        <f t="shared" si="204"/>
        <v>0.38480707222313987</v>
      </c>
      <c r="BP116" s="39">
        <f t="shared" si="205"/>
        <v>0.65601141738059521</v>
      </c>
      <c r="BQ116" s="127">
        <f t="shared" si="206"/>
        <v>0.22724790388383823</v>
      </c>
      <c r="BR116" s="127">
        <f t="shared" si="207"/>
        <v>1.7165514240123785E-2</v>
      </c>
      <c r="BS116" s="39">
        <f t="shared" si="208"/>
        <v>0.12709925430635008</v>
      </c>
      <c r="BT116" s="39">
        <f t="shared" si="209"/>
        <v>0.2811833547747275</v>
      </c>
      <c r="BU116" s="127">
        <f t="shared" si="210"/>
        <v>8.7138866347334629E-2</v>
      </c>
      <c r="BV116" s="127">
        <f t="shared" si="211"/>
        <v>0.10602589605670418</v>
      </c>
      <c r="BW116" s="125"/>
      <c r="BX116" s="22">
        <f t="shared" si="159"/>
        <v>0.51850243604465729</v>
      </c>
      <c r="BY116" s="39">
        <f t="shared" si="212"/>
        <v>0.29703624442545368</v>
      </c>
      <c r="BZ116" s="39">
        <f t="shared" si="213"/>
        <v>0.38480707222313987</v>
      </c>
      <c r="CA116" s="39">
        <f t="shared" si="214"/>
        <v>0.65601141738059521</v>
      </c>
      <c r="CB116" s="126">
        <f t="shared" si="215"/>
        <v>0.22724790388383823</v>
      </c>
      <c r="CC116" s="127">
        <f t="shared" si="216"/>
        <v>1.7165514240123785E-2</v>
      </c>
      <c r="CD116" s="127">
        <f t="shared" si="217"/>
        <v>0.12709925430635008</v>
      </c>
      <c r="CE116" s="39">
        <f t="shared" si="218"/>
        <v>0.2811833547747275</v>
      </c>
      <c r="CF116" s="127">
        <f t="shared" si="219"/>
        <v>8.7138866347334629E-2</v>
      </c>
      <c r="CG116" s="127">
        <f t="shared" si="220"/>
        <v>0.10602589605670418</v>
      </c>
      <c r="CH116" s="101"/>
      <c r="CI116" s="35">
        <v>1990</v>
      </c>
      <c r="CJ116" s="22">
        <v>0.50247381944164704</v>
      </c>
      <c r="CK116" s="22">
        <v>0.49849602073093108</v>
      </c>
      <c r="CL116" s="101"/>
      <c r="CT116" s="101"/>
      <c r="CU116" s="35">
        <v>1990</v>
      </c>
      <c r="CV116" s="39">
        <v>0.34322213628084536</v>
      </c>
      <c r="CW116" s="39">
        <v>0.71002327863795134</v>
      </c>
      <c r="CX116" s="39">
        <v>0.28667026074157748</v>
      </c>
      <c r="CY116" s="101"/>
      <c r="DG116" s="101"/>
      <c r="DH116" s="35">
        <v>1908</v>
      </c>
      <c r="DI116" s="258">
        <v>2.37</v>
      </c>
      <c r="DJ116" s="257">
        <v>23.3</v>
      </c>
      <c r="DK116" s="259">
        <v>0.96</v>
      </c>
      <c r="DL116" s="260">
        <v>1.1399999999999999</v>
      </c>
      <c r="DM116" s="101"/>
    </row>
    <row r="117" spans="1:117" ht="14.25" x14ac:dyDescent="0.2">
      <c r="A117" s="101"/>
      <c r="B117" s="102">
        <v>1913</v>
      </c>
      <c r="C117" s="103">
        <v>16</v>
      </c>
      <c r="D117" s="104">
        <v>2468</v>
      </c>
      <c r="E117" s="105">
        <v>9961</v>
      </c>
      <c r="F117" s="106">
        <f t="shared" si="176"/>
        <v>10153.376066933009</v>
      </c>
      <c r="G117" s="133">
        <f t="shared" si="169"/>
        <v>1.0193129271090262</v>
      </c>
      <c r="H117" s="106">
        <f t="shared" si="223"/>
        <v>192.3760669330095</v>
      </c>
      <c r="I117" s="109">
        <f t="shared" si="177"/>
        <v>5.2225422531384166E-2</v>
      </c>
      <c r="J117" s="109">
        <f t="shared" si="178"/>
        <v>0.17141735935214583</v>
      </c>
      <c r="K117" s="110">
        <f t="shared" si="179"/>
        <v>0.28505751960362541</v>
      </c>
      <c r="L117" s="109">
        <f t="shared" si="180"/>
        <v>0.3046682245530134</v>
      </c>
      <c r="M117" s="109">
        <f t="shared" si="181"/>
        <v>0.22858094286665714</v>
      </c>
      <c r="N117" s="109">
        <f t="shared" si="182"/>
        <v>0.34513710183828511</v>
      </c>
      <c r="O117" s="111">
        <f t="shared" si="183"/>
        <v>0.47575720815414813</v>
      </c>
      <c r="P117" s="112">
        <f t="shared" si="184"/>
        <v>0.51522648990636066</v>
      </c>
      <c r="Q117" s="109">
        <f t="shared" si="185"/>
        <v>0.39542416173034073</v>
      </c>
      <c r="R117" s="109">
        <f t="shared" si="186"/>
        <v>0.66790730380074281</v>
      </c>
      <c r="S117" s="113">
        <f t="shared" si="187"/>
        <v>0.74991973172558957</v>
      </c>
      <c r="T117" s="109">
        <f t="shared" si="188"/>
        <v>0.17409296849916164</v>
      </c>
      <c r="U117" s="114">
        <f t="shared" si="189"/>
        <v>1.6767150654632371E-2</v>
      </c>
      <c r="V117" s="110">
        <f t="shared" si="190"/>
        <v>0.11313266188965918</v>
      </c>
      <c r="W117" s="115">
        <f t="shared" si="191"/>
        <v>0.10089669039726101</v>
      </c>
      <c r="X117" s="109">
        <f t="shared" si="192"/>
        <v>0.10479342109700915</v>
      </c>
      <c r="Y117" s="135">
        <f t="shared" si="193"/>
        <v>0.10826585511656975</v>
      </c>
      <c r="Z117" s="117">
        <f t="shared" si="194"/>
        <v>3.1927225550462075E-2</v>
      </c>
      <c r="AA117" s="109">
        <f t="shared" si="195"/>
        <v>0.32277020196245776</v>
      </c>
      <c r="AB117" s="109">
        <f t="shared" si="196"/>
        <v>0.28429239056758587</v>
      </c>
      <c r="AC117" s="109">
        <f t="shared" si="139"/>
        <v>8.6614857888158259E-2</v>
      </c>
      <c r="AD117" s="116">
        <f t="shared" si="197"/>
        <v>0.35535656951232564</v>
      </c>
      <c r="AE117" s="117">
        <f t="shared" si="198"/>
        <v>0.25882512281911424</v>
      </c>
      <c r="AF117" s="118">
        <f t="shared" si="199"/>
        <v>7.89848377805554E-2</v>
      </c>
      <c r="AG117" s="119">
        <v>8350</v>
      </c>
      <c r="AH117" s="119">
        <f t="shared" si="200"/>
        <v>36381</v>
      </c>
      <c r="AI117" s="120">
        <v>28031</v>
      </c>
      <c r="AJ117" s="121"/>
      <c r="AK117" s="119">
        <v>21021</v>
      </c>
      <c r="AL117" s="119">
        <v>3070</v>
      </c>
      <c r="AM117" s="119">
        <f t="shared" si="201"/>
        <v>4805</v>
      </c>
      <c r="AN117" s="119">
        <v>92005</v>
      </c>
      <c r="AO117" s="122">
        <v>81217</v>
      </c>
      <c r="AP117" s="119">
        <f t="shared" si="202"/>
        <v>7969</v>
      </c>
      <c r="AQ117" s="123">
        <v>16216</v>
      </c>
      <c r="AR117" s="119">
        <v>7267</v>
      </c>
      <c r="AS117" s="137">
        <v>1709</v>
      </c>
      <c r="AT117" s="136">
        <v>630.22164542903658</v>
      </c>
      <c r="AU117" s="123">
        <v>1059.829004735398</v>
      </c>
      <c r="AV117" s="119">
        <v>470</v>
      </c>
      <c r="AW117" s="120">
        <v>516</v>
      </c>
      <c r="AX117" s="119">
        <v>9283</v>
      </c>
      <c r="AY117" s="119">
        <f t="shared" si="146"/>
        <v>1129.4643867702637</v>
      </c>
      <c r="AZ117" s="119">
        <v>702</v>
      </c>
      <c r="BA117" s="136">
        <v>204.31530804794571</v>
      </c>
      <c r="BB117" s="139">
        <v>344.46438677026362</v>
      </c>
      <c r="BC117" s="120">
        <v>50</v>
      </c>
      <c r="BD117" s="119">
        <f t="shared" si="147"/>
        <v>4880</v>
      </c>
      <c r="BE117" s="119">
        <v>3262</v>
      </c>
      <c r="BF117" s="120">
        <v>269</v>
      </c>
      <c r="BG117" s="120">
        <v>2541</v>
      </c>
      <c r="BH117" s="119">
        <v>2593</v>
      </c>
      <c r="BI117" s="119">
        <v>4045</v>
      </c>
      <c r="BJ117" s="119">
        <v>1265</v>
      </c>
      <c r="BK117" s="124">
        <f t="shared" si="148"/>
        <v>2937.4643867702634</v>
      </c>
      <c r="BL117" s="125"/>
      <c r="BM117" s="22">
        <f t="shared" si="149"/>
        <v>0.47575720815414813</v>
      </c>
      <c r="BN117" s="39">
        <f t="shared" si="203"/>
        <v>0.3046682245530134</v>
      </c>
      <c r="BO117" s="126">
        <f t="shared" si="204"/>
        <v>0.39542416173034073</v>
      </c>
      <c r="BP117" s="39">
        <f t="shared" si="205"/>
        <v>0.66790730380074281</v>
      </c>
      <c r="BQ117" s="127">
        <f t="shared" si="206"/>
        <v>0.22858094286665714</v>
      </c>
      <c r="BR117" s="127">
        <f t="shared" si="207"/>
        <v>1.6767150654632371E-2</v>
      </c>
      <c r="BS117" s="39">
        <f t="shared" si="208"/>
        <v>0.11313266188965918</v>
      </c>
      <c r="BT117" s="39">
        <f t="shared" si="209"/>
        <v>0.28505751960362541</v>
      </c>
      <c r="BU117" s="127">
        <f t="shared" si="210"/>
        <v>8.6614857888158259E-2</v>
      </c>
      <c r="BV117" s="127">
        <f t="shared" si="211"/>
        <v>0.10089669039726101</v>
      </c>
      <c r="BW117" s="125"/>
      <c r="BX117" s="22">
        <f t="shared" si="159"/>
        <v>0.51522648990636066</v>
      </c>
      <c r="BY117" s="39">
        <f t="shared" si="212"/>
        <v>0.3046682245530134</v>
      </c>
      <c r="BZ117" s="39">
        <f t="shared" si="213"/>
        <v>0.39542416173034073</v>
      </c>
      <c r="CA117" s="39">
        <f t="shared" si="214"/>
        <v>0.66790730380074281</v>
      </c>
      <c r="CB117" s="126">
        <f t="shared" si="215"/>
        <v>0.22858094286665714</v>
      </c>
      <c r="CC117" s="127">
        <f t="shared" si="216"/>
        <v>1.6767150654632371E-2</v>
      </c>
      <c r="CD117" s="127">
        <f t="shared" si="217"/>
        <v>0.11313266188965918</v>
      </c>
      <c r="CE117" s="39">
        <f t="shared" si="218"/>
        <v>0.28505751960362541</v>
      </c>
      <c r="CF117" s="127">
        <f t="shared" si="219"/>
        <v>8.6614857888158259E-2</v>
      </c>
      <c r="CG117" s="127">
        <f t="shared" si="220"/>
        <v>0.10089669039726101</v>
      </c>
      <c r="CH117" s="101"/>
      <c r="CI117" s="35">
        <v>1991</v>
      </c>
      <c r="CJ117" s="22">
        <v>0.50224107079860558</v>
      </c>
      <c r="CK117" s="22">
        <v>0.49864177252393077</v>
      </c>
      <c r="CL117" s="101"/>
      <c r="CT117" s="101"/>
      <c r="CU117" s="35">
        <v>1991</v>
      </c>
      <c r="CV117" s="39">
        <v>0.34211737772635087</v>
      </c>
      <c r="CW117" s="39">
        <v>0.70800997498006712</v>
      </c>
      <c r="CX117" s="39">
        <v>0.28490089656830753</v>
      </c>
      <c r="CY117" s="101"/>
      <c r="DG117" s="101"/>
      <c r="DH117" s="35">
        <v>1907</v>
      </c>
      <c r="DI117" s="258">
        <v>2.5</v>
      </c>
      <c r="DJ117" s="257">
        <v>23.4</v>
      </c>
      <c r="DK117" s="259">
        <v>0.96</v>
      </c>
      <c r="DL117" s="260">
        <v>1.19</v>
      </c>
      <c r="DM117" s="101"/>
    </row>
    <row r="118" spans="1:117" ht="14.25" x14ac:dyDescent="0.2">
      <c r="A118" s="101"/>
      <c r="B118" s="102">
        <v>1912</v>
      </c>
      <c r="C118" s="103">
        <v>16</v>
      </c>
      <c r="D118" s="104">
        <v>2464</v>
      </c>
      <c r="E118" s="105">
        <v>11164</v>
      </c>
      <c r="F118" s="106">
        <f t="shared" si="176"/>
        <v>10839.569947605589</v>
      </c>
      <c r="G118" s="133">
        <f t="shared" si="169"/>
        <v>0.97093962268054357</v>
      </c>
      <c r="H118" s="106">
        <f>E118-F118</f>
        <v>324.43005239441118</v>
      </c>
      <c r="I118" s="109">
        <f t="shared" si="177"/>
        <v>5.5108504900911695E-2</v>
      </c>
      <c r="J118" s="109">
        <f t="shared" si="178"/>
        <v>0.17500339812423543</v>
      </c>
      <c r="K118" s="110">
        <f t="shared" si="179"/>
        <v>0.29714942366411601</v>
      </c>
      <c r="L118" s="109">
        <f t="shared" si="180"/>
        <v>0.3148996276163164</v>
      </c>
      <c r="M118" s="109">
        <f t="shared" si="181"/>
        <v>0.23367666409546711</v>
      </c>
      <c r="N118" s="109">
        <f t="shared" si="182"/>
        <v>0.35870744402052684</v>
      </c>
      <c r="O118" s="111">
        <f t="shared" si="183"/>
        <v>0.4825482044756681</v>
      </c>
      <c r="P118" s="112">
        <f t="shared" si="184"/>
        <v>0.51097383400606655</v>
      </c>
      <c r="Q118" s="109">
        <f t="shared" si="185"/>
        <v>0.41536831742498825</v>
      </c>
      <c r="R118" s="109">
        <f t="shared" si="186"/>
        <v>0.69244423724327531</v>
      </c>
      <c r="S118" s="113">
        <f t="shared" si="187"/>
        <v>0.74891260024466499</v>
      </c>
      <c r="T118" s="109">
        <f t="shared" si="188"/>
        <v>0.18251325268451815</v>
      </c>
      <c r="U118" s="114">
        <f t="shared" si="189"/>
        <v>1.5019709120565447E-2</v>
      </c>
      <c r="V118" s="110">
        <f t="shared" si="190"/>
        <v>0.12004231953375258</v>
      </c>
      <c r="W118" s="115">
        <f t="shared" si="191"/>
        <v>0.10362539057484056</v>
      </c>
      <c r="X118" s="109">
        <f t="shared" si="192"/>
        <v>0.10026543049208907</v>
      </c>
      <c r="Y118" s="135">
        <f t="shared" si="193"/>
        <v>0.11946239780850063</v>
      </c>
      <c r="Z118" s="117">
        <f t="shared" si="194"/>
        <v>3.1573546724748498E-2</v>
      </c>
      <c r="AA118" s="109">
        <f t="shared" si="195"/>
        <v>0.33373679322274852</v>
      </c>
      <c r="AB118" s="109">
        <f t="shared" si="196"/>
        <v>0.28544243577545197</v>
      </c>
      <c r="AC118" s="109">
        <f t="shared" si="139"/>
        <v>8.9885716731584131E-2</v>
      </c>
      <c r="AD118" s="116">
        <f t="shared" si="197"/>
        <v>0.37936658964251735</v>
      </c>
      <c r="AE118" s="117">
        <f t="shared" si="198"/>
        <v>0.26864052462853033</v>
      </c>
      <c r="AF118" s="118">
        <f t="shared" si="199"/>
        <v>8.221332876770962E-2</v>
      </c>
      <c r="AG118" s="119">
        <v>9389</v>
      </c>
      <c r="AH118" s="119">
        <f t="shared" si="200"/>
        <v>38817</v>
      </c>
      <c r="AI118" s="120">
        <v>29428</v>
      </c>
      <c r="AJ118" s="121"/>
      <c r="AK118" s="119">
        <v>22039</v>
      </c>
      <c r="AL118" s="119">
        <v>3353</v>
      </c>
      <c r="AM118" s="119">
        <f t="shared" si="201"/>
        <v>5150</v>
      </c>
      <c r="AN118" s="119">
        <v>93452</v>
      </c>
      <c r="AO118" s="122">
        <v>82039</v>
      </c>
      <c r="AP118" s="119">
        <f t="shared" si="202"/>
        <v>8400</v>
      </c>
      <c r="AQ118" s="123">
        <v>16889</v>
      </c>
      <c r="AR118" s="119">
        <v>7683</v>
      </c>
      <c r="AS118" s="137">
        <v>1727</v>
      </c>
      <c r="AT118" s="136">
        <v>767.60537923927075</v>
      </c>
      <c r="AU118" s="123">
        <v>1098.164854163465</v>
      </c>
      <c r="AV118" s="119">
        <v>442</v>
      </c>
      <c r="AW118" s="120">
        <v>560</v>
      </c>
      <c r="AX118" s="119">
        <v>9684</v>
      </c>
      <c r="AY118" s="119">
        <f t="shared" si="146"/>
        <v>1212.611088521197</v>
      </c>
      <c r="AZ118" s="119">
        <v>717</v>
      </c>
      <c r="BA118" s="136">
        <v>224.16476468828367</v>
      </c>
      <c r="BB118" s="139">
        <v>356.6110885211969</v>
      </c>
      <c r="BC118" s="120">
        <v>45</v>
      </c>
      <c r="BD118" s="119">
        <f t="shared" si="147"/>
        <v>5371</v>
      </c>
      <c r="BE118" s="119">
        <v>3383</v>
      </c>
      <c r="BF118" s="120">
        <v>296</v>
      </c>
      <c r="BG118" s="120">
        <v>2765</v>
      </c>
      <c r="BH118" s="119">
        <v>2594</v>
      </c>
      <c r="BI118" s="119">
        <v>4470</v>
      </c>
      <c r="BJ118" s="119">
        <v>1355</v>
      </c>
      <c r="BK118" s="124">
        <f t="shared" si="148"/>
        <v>2950.611088521197</v>
      </c>
      <c r="BL118" s="125"/>
      <c r="BM118" s="22">
        <f t="shared" si="149"/>
        <v>0.4825482044756681</v>
      </c>
      <c r="BN118" s="39">
        <f t="shared" si="203"/>
        <v>0.3148996276163164</v>
      </c>
      <c r="BO118" s="126">
        <f t="shared" si="204"/>
        <v>0.41536831742498825</v>
      </c>
      <c r="BP118" s="39">
        <f t="shared" si="205"/>
        <v>0.69244423724327531</v>
      </c>
      <c r="BQ118" s="127">
        <f t="shared" si="206"/>
        <v>0.23367666409546711</v>
      </c>
      <c r="BR118" s="127">
        <f t="shared" si="207"/>
        <v>1.5019709120565447E-2</v>
      </c>
      <c r="BS118" s="39">
        <f t="shared" si="208"/>
        <v>0.12004231953375258</v>
      </c>
      <c r="BT118" s="39">
        <f t="shared" si="209"/>
        <v>0.29714942366411601</v>
      </c>
      <c r="BU118" s="127">
        <f t="shared" si="210"/>
        <v>8.9885716731584131E-2</v>
      </c>
      <c r="BV118" s="127">
        <f t="shared" si="211"/>
        <v>0.10362539057484056</v>
      </c>
      <c r="BW118" s="125"/>
      <c r="BX118" s="22">
        <f t="shared" si="159"/>
        <v>0.51097383400606655</v>
      </c>
      <c r="BY118" s="39">
        <f t="shared" si="212"/>
        <v>0.3148996276163164</v>
      </c>
      <c r="BZ118" s="39">
        <f t="shared" si="213"/>
        <v>0.41536831742498825</v>
      </c>
      <c r="CA118" s="39">
        <f t="shared" si="214"/>
        <v>0.69244423724327531</v>
      </c>
      <c r="CB118" s="126">
        <f t="shared" si="215"/>
        <v>0.23367666409546711</v>
      </c>
      <c r="CC118" s="127">
        <f t="shared" si="216"/>
        <v>1.5019709120565447E-2</v>
      </c>
      <c r="CD118" s="127">
        <f t="shared" si="217"/>
        <v>0.12004231953375258</v>
      </c>
      <c r="CE118" s="39">
        <f t="shared" si="218"/>
        <v>0.29714942366411601</v>
      </c>
      <c r="CF118" s="127">
        <f t="shared" si="219"/>
        <v>8.9885716731584131E-2</v>
      </c>
      <c r="CG118" s="127">
        <f t="shared" si="220"/>
        <v>0.10362539057484056</v>
      </c>
      <c r="CH118" s="101"/>
      <c r="CI118" s="35">
        <v>1992</v>
      </c>
      <c r="CJ118" s="22">
        <v>0.49821847687464238</v>
      </c>
      <c r="CK118" s="22">
        <v>0.50116080021520182</v>
      </c>
      <c r="CL118" s="101"/>
      <c r="CT118" s="101"/>
      <c r="CU118" s="35">
        <v>1992</v>
      </c>
      <c r="CV118" s="39">
        <v>0.33579993148338472</v>
      </c>
      <c r="CW118" s="39">
        <v>0.69962941471239426</v>
      </c>
      <c r="CX118" s="39">
        <v>0.28488347376565515</v>
      </c>
      <c r="CY118" s="101"/>
      <c r="DG118" s="101"/>
      <c r="DH118" s="35">
        <v>1906</v>
      </c>
      <c r="DI118" s="258">
        <v>2.66</v>
      </c>
      <c r="DJ118" s="257">
        <v>23.2</v>
      </c>
      <c r="DK118" s="259">
        <v>0.96</v>
      </c>
      <c r="DL118" s="260">
        <v>1.2</v>
      </c>
      <c r="DM118" s="101"/>
    </row>
    <row r="119" spans="1:117" ht="14.25" x14ac:dyDescent="0.2">
      <c r="A119" s="101"/>
      <c r="B119" s="102">
        <v>1911</v>
      </c>
      <c r="C119" s="103">
        <v>16</v>
      </c>
      <c r="D119" s="104">
        <v>2474</v>
      </c>
      <c r="E119" s="105">
        <v>11161</v>
      </c>
      <c r="F119" s="106">
        <f t="shared" si="176"/>
        <v>10982.742123321847</v>
      </c>
      <c r="G119" s="132">
        <f t="shared" si="169"/>
        <v>0.9840285031199576</v>
      </c>
      <c r="H119" s="106">
        <f>E119-F119</f>
        <v>178.25787667815348</v>
      </c>
      <c r="I119" s="109">
        <f t="shared" si="177"/>
        <v>5.4143540872961131E-2</v>
      </c>
      <c r="J119" s="109">
        <f t="shared" si="178"/>
        <v>0.17373242074437292</v>
      </c>
      <c r="K119" s="110">
        <f t="shared" si="179"/>
        <v>0.29476132552244499</v>
      </c>
      <c r="L119" s="109">
        <f t="shared" si="180"/>
        <v>0.31164903269624644</v>
      </c>
      <c r="M119" s="109">
        <f t="shared" si="181"/>
        <v>0.23281920233640596</v>
      </c>
      <c r="N119" s="109">
        <f t="shared" si="182"/>
        <v>0.35700652816105227</v>
      </c>
      <c r="O119" s="111">
        <f t="shared" si="183"/>
        <v>0.4811731889482303</v>
      </c>
      <c r="P119" s="112">
        <f t="shared" si="184"/>
        <v>0.51183489586192776</v>
      </c>
      <c r="Q119" s="109">
        <f t="shared" si="185"/>
        <v>0.41053368848892613</v>
      </c>
      <c r="R119" s="109">
        <f t="shared" si="186"/>
        <v>0.69077581107722197</v>
      </c>
      <c r="S119" s="113">
        <f t="shared" si="187"/>
        <v>0.74621173425954301</v>
      </c>
      <c r="T119" s="109">
        <f t="shared" si="188"/>
        <v>0.1854121973643886</v>
      </c>
      <c r="U119" s="114">
        <f t="shared" si="189"/>
        <v>1.7502639016583239E-2</v>
      </c>
      <c r="V119" s="110">
        <f t="shared" si="190"/>
        <v>0.12296495980100125</v>
      </c>
      <c r="W119" s="115">
        <f t="shared" si="191"/>
        <v>0.10475321284927465</v>
      </c>
      <c r="X119" s="109">
        <f t="shared" si="192"/>
        <v>0.10698954866670567</v>
      </c>
      <c r="Y119" s="135">
        <f t="shared" si="193"/>
        <v>0.11844297524169328</v>
      </c>
      <c r="Z119" s="117">
        <f t="shared" si="194"/>
        <v>3.3343189350586805E-2</v>
      </c>
      <c r="AA119" s="109">
        <f t="shared" si="195"/>
        <v>0.33376928291616964</v>
      </c>
      <c r="AB119" s="109">
        <f t="shared" si="196"/>
        <v>0.29563796097660638</v>
      </c>
      <c r="AC119" s="109">
        <f t="shared" si="139"/>
        <v>9.2135284566650044E-2</v>
      </c>
      <c r="AD119" s="116">
        <f t="shared" si="197"/>
        <v>0.38005243981339598</v>
      </c>
      <c r="AE119" s="117">
        <f t="shared" si="198"/>
        <v>0.26640246052103722</v>
      </c>
      <c r="AF119" s="118">
        <f t="shared" si="199"/>
        <v>8.3178571807579246E-2</v>
      </c>
      <c r="AG119" s="119">
        <v>9318</v>
      </c>
      <c r="AH119" s="119">
        <f t="shared" si="200"/>
        <v>38685</v>
      </c>
      <c r="AI119" s="120">
        <v>29367</v>
      </c>
      <c r="AJ119" s="121"/>
      <c r="AK119" s="119">
        <v>21914</v>
      </c>
      <c r="AL119" s="119">
        <v>3265</v>
      </c>
      <c r="AM119" s="119">
        <f t="shared" si="201"/>
        <v>5102</v>
      </c>
      <c r="AN119" s="119">
        <v>94231</v>
      </c>
      <c r="AO119" s="122">
        <v>82259</v>
      </c>
      <c r="AP119" s="119">
        <f t="shared" si="202"/>
        <v>8682</v>
      </c>
      <c r="AQ119" s="123">
        <v>16812</v>
      </c>
      <c r="AR119" s="119">
        <v>7838</v>
      </c>
      <c r="AS119" s="137">
        <v>1650</v>
      </c>
      <c r="AT119" s="136">
        <v>727.11197447600352</v>
      </c>
      <c r="AU119" s="123">
        <v>1113.027948718264</v>
      </c>
      <c r="AV119" s="119">
        <v>514</v>
      </c>
      <c r="AW119" s="120">
        <v>539</v>
      </c>
      <c r="AX119" s="119">
        <v>9871</v>
      </c>
      <c r="AY119" s="119">
        <f t="shared" si="146"/>
        <v>1254.9620756951454</v>
      </c>
      <c r="AZ119" s="119">
        <v>844</v>
      </c>
      <c r="BA119" s="136">
        <v>234.40596148631732</v>
      </c>
      <c r="BB119" s="139">
        <v>393.96207569514547</v>
      </c>
      <c r="BC119" s="120">
        <v>49</v>
      </c>
      <c r="BD119" s="119">
        <f t="shared" si="147"/>
        <v>5445</v>
      </c>
      <c r="BE119" s="119">
        <v>3429</v>
      </c>
      <c r="BF119" s="120">
        <v>322</v>
      </c>
      <c r="BG119" s="120">
        <v>2884</v>
      </c>
      <c r="BH119" s="119">
        <v>2748</v>
      </c>
      <c r="BI119" s="119">
        <v>4535</v>
      </c>
      <c r="BJ119" s="119">
        <v>1323</v>
      </c>
      <c r="BK119" s="124">
        <f t="shared" si="148"/>
        <v>3141.9620756951454</v>
      </c>
      <c r="BL119" s="125"/>
      <c r="BM119" s="22">
        <f t="shared" si="149"/>
        <v>0.4811731889482303</v>
      </c>
      <c r="BN119" s="39">
        <f t="shared" si="203"/>
        <v>0.31164903269624644</v>
      </c>
      <c r="BO119" s="126">
        <f t="shared" si="204"/>
        <v>0.41053368848892613</v>
      </c>
      <c r="BP119" s="39">
        <f t="shared" si="205"/>
        <v>0.69077581107722197</v>
      </c>
      <c r="BQ119" s="127">
        <f t="shared" si="206"/>
        <v>0.23281920233640596</v>
      </c>
      <c r="BR119" s="127">
        <f t="shared" si="207"/>
        <v>1.7502639016583239E-2</v>
      </c>
      <c r="BS119" s="39">
        <f t="shared" si="208"/>
        <v>0.12296495980100125</v>
      </c>
      <c r="BT119" s="39">
        <f t="shared" si="209"/>
        <v>0.29476132552244499</v>
      </c>
      <c r="BU119" s="127">
        <f t="shared" si="210"/>
        <v>9.2135284566650044E-2</v>
      </c>
      <c r="BV119" s="127">
        <f t="shared" si="211"/>
        <v>0.10475321284927465</v>
      </c>
      <c r="BW119" s="125"/>
      <c r="BX119" s="22">
        <f t="shared" si="159"/>
        <v>0.51183489586192776</v>
      </c>
      <c r="BY119" s="39">
        <f t="shared" si="212"/>
        <v>0.31164903269624644</v>
      </c>
      <c r="BZ119" s="39">
        <f t="shared" si="213"/>
        <v>0.41053368848892613</v>
      </c>
      <c r="CA119" s="39">
        <f t="shared" si="214"/>
        <v>0.69077581107722197</v>
      </c>
      <c r="CB119" s="126">
        <f t="shared" si="215"/>
        <v>0.23281920233640596</v>
      </c>
      <c r="CC119" s="127">
        <f t="shared" si="216"/>
        <v>1.7502639016583239E-2</v>
      </c>
      <c r="CD119" s="127">
        <f t="shared" si="217"/>
        <v>0.12296495980100125</v>
      </c>
      <c r="CE119" s="39">
        <f t="shared" si="218"/>
        <v>0.29476132552244499</v>
      </c>
      <c r="CF119" s="127">
        <f t="shared" si="219"/>
        <v>9.2135284566650044E-2</v>
      </c>
      <c r="CG119" s="127">
        <f t="shared" si="220"/>
        <v>0.10475321284927465</v>
      </c>
      <c r="CH119" s="101"/>
      <c r="CI119" s="35">
        <v>1993</v>
      </c>
      <c r="CJ119" s="22">
        <v>0.51131574761464249</v>
      </c>
      <c r="CK119" s="22">
        <v>0.4929590308351024</v>
      </c>
      <c r="CL119" s="101"/>
      <c r="CT119" s="101"/>
      <c r="CU119" s="35">
        <v>1993</v>
      </c>
      <c r="CV119" s="39">
        <v>0.35807497536720057</v>
      </c>
      <c r="CW119" s="39">
        <v>0.73557332185283819</v>
      </c>
      <c r="CX119" s="39">
        <v>0.29391283657849865</v>
      </c>
      <c r="CY119" s="101"/>
      <c r="DG119" s="101"/>
      <c r="DH119" s="35">
        <v>1905</v>
      </c>
      <c r="DI119" s="258">
        <v>2.82</v>
      </c>
      <c r="DJ119" s="257">
        <v>23.1</v>
      </c>
      <c r="DK119" s="259">
        <v>0.96</v>
      </c>
      <c r="DL119" s="260">
        <v>1.21</v>
      </c>
      <c r="DM119" s="101"/>
    </row>
    <row r="120" spans="1:117" ht="14.25" x14ac:dyDescent="0.2">
      <c r="A120" s="101"/>
      <c r="B120" s="102">
        <v>1910</v>
      </c>
      <c r="C120" s="103">
        <v>16</v>
      </c>
      <c r="D120" s="104">
        <v>2498</v>
      </c>
      <c r="E120" s="105">
        <v>9577</v>
      </c>
      <c r="F120" s="106">
        <f t="shared" si="176"/>
        <v>9550.0980218558525</v>
      </c>
      <c r="G120" s="132">
        <f t="shared" si="169"/>
        <v>0.99719098066783463</v>
      </c>
      <c r="H120" s="106">
        <f>E120-F120</f>
        <v>26.901978144147506</v>
      </c>
      <c r="I120" s="109">
        <f t="shared" si="177"/>
        <v>4.6521608514656025E-2</v>
      </c>
      <c r="J120" s="109">
        <f t="shared" si="178"/>
        <v>0.16331450094161959</v>
      </c>
      <c r="K120" s="110">
        <f t="shared" si="179"/>
        <v>0.27655864081092119</v>
      </c>
      <c r="L120" s="109">
        <f t="shared" si="180"/>
        <v>0.28485901892622634</v>
      </c>
      <c r="M120" s="109">
        <f t="shared" si="181"/>
        <v>0.21325988589415698</v>
      </c>
      <c r="N120" s="109">
        <f t="shared" si="182"/>
        <v>0.32556314453532148</v>
      </c>
      <c r="O120" s="111">
        <f t="shared" si="183"/>
        <v>0.46281718913132708</v>
      </c>
      <c r="P120" s="112">
        <f t="shared" si="184"/>
        <v>0.52332978515818329</v>
      </c>
      <c r="Q120" s="109">
        <f t="shared" si="185"/>
        <v>0.36916870520578515</v>
      </c>
      <c r="R120" s="109">
        <f t="shared" si="186"/>
        <v>0.64108195728222317</v>
      </c>
      <c r="S120" s="113">
        <f t="shared" si="187"/>
        <v>0.76580037664783429</v>
      </c>
      <c r="T120" s="109">
        <f t="shared" si="188"/>
        <v>0.19992467043314502</v>
      </c>
      <c r="U120" s="114">
        <f t="shared" si="189"/>
        <v>1.3596986817325801E-2</v>
      </c>
      <c r="V120" s="110">
        <f t="shared" si="190"/>
        <v>0.14009540816585023</v>
      </c>
      <c r="W120" s="115">
        <f t="shared" si="191"/>
        <v>0.10382601605081326</v>
      </c>
      <c r="X120" s="109">
        <f t="shared" si="192"/>
        <v>0.11237095505554101</v>
      </c>
      <c r="Y120" s="135">
        <f t="shared" si="193"/>
        <v>0.10275310072529076</v>
      </c>
      <c r="Z120" s="117">
        <f t="shared" si="194"/>
        <v>3.2009880012924485E-2</v>
      </c>
      <c r="AA120" s="109">
        <f t="shared" si="195"/>
        <v>0.31551881274690169</v>
      </c>
      <c r="AB120" s="109">
        <f t="shared" si="196"/>
        <v>0.30922787193973633</v>
      </c>
      <c r="AC120" s="109">
        <f t="shared" si="139"/>
        <v>8.8086348225398056E-2</v>
      </c>
      <c r="AD120" s="116">
        <f t="shared" si="197"/>
        <v>0.36071563088512243</v>
      </c>
      <c r="AE120" s="117">
        <f t="shared" si="198"/>
        <v>0.24931637870780249</v>
      </c>
      <c r="AF120" s="118">
        <f t="shared" si="199"/>
        <v>7.9599588000515004E-2</v>
      </c>
      <c r="AG120" s="119">
        <v>7858</v>
      </c>
      <c r="AH120" s="119">
        <f t="shared" si="200"/>
        <v>34408</v>
      </c>
      <c r="AI120" s="120">
        <v>26550</v>
      </c>
      <c r="AJ120" s="121"/>
      <c r="AK120" s="119">
        <v>20332</v>
      </c>
      <c r="AL120" s="119">
        <v>2815</v>
      </c>
      <c r="AM120" s="119">
        <f t="shared" si="201"/>
        <v>4336</v>
      </c>
      <c r="AN120" s="119">
        <v>93204</v>
      </c>
      <c r="AO120" s="122">
        <v>81551</v>
      </c>
      <c r="AP120" s="119">
        <f t="shared" si="202"/>
        <v>8210</v>
      </c>
      <c r="AQ120" s="123">
        <v>15996</v>
      </c>
      <c r="AR120" s="119">
        <v>7419</v>
      </c>
      <c r="AS120" s="137">
        <v>1730</v>
      </c>
      <c r="AT120" s="136">
        <v>699.53308680332384</v>
      </c>
      <c r="AU120" s="123">
        <v>1155.936785738724</v>
      </c>
      <c r="AV120" s="119">
        <v>361</v>
      </c>
      <c r="AW120" s="120">
        <v>540</v>
      </c>
      <c r="AX120" s="119">
        <v>9677</v>
      </c>
      <c r="AY120" s="119">
        <f t="shared" si="146"/>
        <v>1203.4488567246137</v>
      </c>
      <c r="AZ120" s="119">
        <v>791</v>
      </c>
      <c r="BA120" s="136">
        <v>187.12448221680762</v>
      </c>
      <c r="BB120" s="139">
        <v>369.44885672461379</v>
      </c>
      <c r="BC120" s="120">
        <v>34</v>
      </c>
      <c r="BD120" s="119">
        <f t="shared" si="147"/>
        <v>5308</v>
      </c>
      <c r="BE120" s="119">
        <v>3284</v>
      </c>
      <c r="BF120" s="120">
        <v>294</v>
      </c>
      <c r="BG120" s="120">
        <v>3020</v>
      </c>
      <c r="BH120" s="119">
        <v>2614</v>
      </c>
      <c r="BI120" s="119">
        <v>4440</v>
      </c>
      <c r="BJ120" s="119">
        <v>1160</v>
      </c>
      <c r="BK120" s="124">
        <f t="shared" si="148"/>
        <v>2983.448856724614</v>
      </c>
      <c r="BL120" s="125"/>
      <c r="BM120" s="22">
        <f t="shared" si="149"/>
        <v>0.46281718913132708</v>
      </c>
      <c r="BN120" s="39">
        <f t="shared" si="203"/>
        <v>0.28485901892622634</v>
      </c>
      <c r="BO120" s="126">
        <f t="shared" si="204"/>
        <v>0.36916870520578515</v>
      </c>
      <c r="BP120" s="39">
        <f t="shared" si="205"/>
        <v>0.64108195728222317</v>
      </c>
      <c r="BQ120" s="127">
        <f t="shared" si="206"/>
        <v>0.21325988589415698</v>
      </c>
      <c r="BR120" s="127">
        <f t="shared" si="207"/>
        <v>1.3596986817325801E-2</v>
      </c>
      <c r="BS120" s="39">
        <f t="shared" si="208"/>
        <v>0.14009540816585023</v>
      </c>
      <c r="BT120" s="39">
        <f t="shared" si="209"/>
        <v>0.27655864081092119</v>
      </c>
      <c r="BU120" s="127">
        <f t="shared" si="210"/>
        <v>8.8086348225398056E-2</v>
      </c>
      <c r="BV120" s="127">
        <f t="shared" si="211"/>
        <v>0.10382601605081326</v>
      </c>
      <c r="BW120" s="125"/>
      <c r="BX120" s="22">
        <f t="shared" si="159"/>
        <v>0.52332978515818329</v>
      </c>
      <c r="BY120" s="39">
        <f t="shared" si="212"/>
        <v>0.28485901892622634</v>
      </c>
      <c r="BZ120" s="39">
        <f t="shared" si="213"/>
        <v>0.36916870520578515</v>
      </c>
      <c r="CA120" s="39">
        <f t="shared" si="214"/>
        <v>0.64108195728222317</v>
      </c>
      <c r="CB120" s="126">
        <f t="shared" si="215"/>
        <v>0.21325988589415698</v>
      </c>
      <c r="CC120" s="127">
        <f t="shared" si="216"/>
        <v>1.3596986817325801E-2</v>
      </c>
      <c r="CD120" s="127">
        <f t="shared" si="217"/>
        <v>0.14009540816585023</v>
      </c>
      <c r="CE120" s="39">
        <f t="shared" si="218"/>
        <v>0.27655864081092119</v>
      </c>
      <c r="CF120" s="127">
        <f t="shared" si="219"/>
        <v>8.8086348225398056E-2</v>
      </c>
      <c r="CG120" s="127">
        <f t="shared" si="220"/>
        <v>0.10382601605081326</v>
      </c>
      <c r="CH120" s="101"/>
      <c r="CI120" s="35">
        <v>1994</v>
      </c>
      <c r="CJ120" s="22">
        <v>0.52250029028573575</v>
      </c>
      <c r="CK120" s="22">
        <v>0.48595504951477814</v>
      </c>
      <c r="CL120" s="101"/>
      <c r="CT120" s="101"/>
      <c r="CU120" s="35">
        <v>1994</v>
      </c>
      <c r="CV120" s="39">
        <v>0.37585855096679865</v>
      </c>
      <c r="CW120" s="39">
        <v>0.76302054542331876</v>
      </c>
      <c r="CX120" s="39">
        <v>0.2997868142335518</v>
      </c>
      <c r="CY120" s="101"/>
      <c r="DG120" s="101"/>
      <c r="DH120" s="35">
        <v>1904</v>
      </c>
      <c r="DI120" s="258">
        <v>2.66</v>
      </c>
      <c r="DJ120" s="257">
        <v>23.2</v>
      </c>
      <c r="DK120" s="259">
        <v>0.96</v>
      </c>
      <c r="DL120" s="260">
        <v>1.19</v>
      </c>
      <c r="DM120" s="101"/>
    </row>
    <row r="121" spans="1:117" ht="14.25" x14ac:dyDescent="0.2">
      <c r="A121" s="101"/>
      <c r="B121" s="102">
        <v>1909</v>
      </c>
      <c r="C121" s="103">
        <v>16</v>
      </c>
      <c r="D121" s="104">
        <v>2482</v>
      </c>
      <c r="E121" s="105">
        <v>8797</v>
      </c>
      <c r="F121" s="106">
        <f t="shared" si="176"/>
        <v>8744.4687477824591</v>
      </c>
      <c r="G121" s="132">
        <f t="shared" si="169"/>
        <v>0.99402850378338736</v>
      </c>
      <c r="H121" s="106">
        <f>E121-F121</f>
        <v>52.531252217540896</v>
      </c>
      <c r="I121" s="109">
        <f t="shared" si="177"/>
        <v>4.2819233163337737E-2</v>
      </c>
      <c r="J121" s="109">
        <f t="shared" si="178"/>
        <v>0.15622136340093232</v>
      </c>
      <c r="K121" s="110">
        <f t="shared" si="179"/>
        <v>0.27071388310971767</v>
      </c>
      <c r="L121" s="109">
        <f t="shared" si="180"/>
        <v>0.27409332648982754</v>
      </c>
      <c r="M121" s="109">
        <f t="shared" si="181"/>
        <v>0.19947092638754643</v>
      </c>
      <c r="N121" s="109">
        <f t="shared" si="182"/>
        <v>0.3113517670847134</v>
      </c>
      <c r="O121" s="111">
        <f t="shared" si="183"/>
        <v>0.45351062421994298</v>
      </c>
      <c r="P121" s="112">
        <f t="shared" si="184"/>
        <v>0.52915773974806435</v>
      </c>
      <c r="Q121" s="109">
        <f t="shared" si="185"/>
        <v>0.3519018029725568</v>
      </c>
      <c r="R121" s="109">
        <f t="shared" si="186"/>
        <v>0.61539426595318236</v>
      </c>
      <c r="S121" s="113">
        <f t="shared" si="187"/>
        <v>0.78317861269373279</v>
      </c>
      <c r="T121" s="109">
        <f t="shared" si="188"/>
        <v>0.21295669150165344</v>
      </c>
      <c r="U121" s="114">
        <f t="shared" si="189"/>
        <v>1.0319136220566556E-2</v>
      </c>
      <c r="V121" s="110">
        <f t="shared" si="190"/>
        <v>0.15116091602589821</v>
      </c>
      <c r="W121" s="115">
        <f t="shared" si="191"/>
        <v>0.10240141529523539</v>
      </c>
      <c r="X121" s="109">
        <f t="shared" si="192"/>
        <v>0.11727858344308009</v>
      </c>
      <c r="Y121" s="135">
        <f t="shared" si="193"/>
        <v>9.606753229734305E-2</v>
      </c>
      <c r="Z121" s="117">
        <f t="shared" si="194"/>
        <v>3.2145277061928636E-2</v>
      </c>
      <c r="AA121" s="109">
        <f t="shared" si="195"/>
        <v>0.30404249886846901</v>
      </c>
      <c r="AB121" s="109">
        <f t="shared" si="196"/>
        <v>0.28961313199729072</v>
      </c>
      <c r="AC121" s="109">
        <f t="shared" si="139"/>
        <v>7.9381026744274941E-2</v>
      </c>
      <c r="AD121" s="116">
        <f t="shared" si="197"/>
        <v>0.35049205147615442</v>
      </c>
      <c r="AE121" s="117">
        <f t="shared" si="198"/>
        <v>0.24384404500514806</v>
      </c>
      <c r="AF121" s="118">
        <f t="shared" si="199"/>
        <v>7.1037773967740872E-2</v>
      </c>
      <c r="AG121" s="119">
        <v>7125</v>
      </c>
      <c r="AH121" s="119">
        <f t="shared" si="200"/>
        <v>32224</v>
      </c>
      <c r="AI121" s="120">
        <v>25099</v>
      </c>
      <c r="AJ121" s="121"/>
      <c r="AK121" s="119">
        <v>19657</v>
      </c>
      <c r="AL121" s="119">
        <v>2659</v>
      </c>
      <c r="AM121" s="119">
        <f t="shared" si="201"/>
        <v>3921</v>
      </c>
      <c r="AN121" s="119">
        <v>91571</v>
      </c>
      <c r="AO121" s="122">
        <v>80613</v>
      </c>
      <c r="AP121" s="119">
        <f t="shared" si="202"/>
        <v>7269</v>
      </c>
      <c r="AQ121" s="123">
        <v>15736</v>
      </c>
      <c r="AR121" s="119">
        <v>6505</v>
      </c>
      <c r="AS121" s="137">
        <v>1574</v>
      </c>
      <c r="AT121" s="136">
        <v>677.98783133401912</v>
      </c>
      <c r="AU121" s="123">
        <v>1001.2175078544665</v>
      </c>
      <c r="AV121" s="119">
        <v>259</v>
      </c>
      <c r="AW121" s="120">
        <v>565</v>
      </c>
      <c r="AX121" s="119">
        <v>9377</v>
      </c>
      <c r="AY121" s="119">
        <f t="shared" si="146"/>
        <v>1223.5751658378674</v>
      </c>
      <c r="AZ121" s="119">
        <v>764</v>
      </c>
      <c r="BA121" s="136">
        <v>214.12029008045639</v>
      </c>
      <c r="BB121" s="139">
        <v>405.57516583786736</v>
      </c>
      <c r="BC121" s="120">
        <v>38</v>
      </c>
      <c r="BD121" s="119">
        <f t="shared" si="147"/>
        <v>5345</v>
      </c>
      <c r="BE121" s="119">
        <v>3063</v>
      </c>
      <c r="BF121" s="120">
        <v>253</v>
      </c>
      <c r="BG121" s="120">
        <v>3116</v>
      </c>
      <c r="BH121" s="119">
        <v>2538</v>
      </c>
      <c r="BI121" s="119">
        <v>4489</v>
      </c>
      <c r="BJ121" s="119">
        <v>1003</v>
      </c>
      <c r="BK121" s="124">
        <f t="shared" si="148"/>
        <v>2943.5751658378672</v>
      </c>
      <c r="BL121" s="125"/>
      <c r="BM121" s="22">
        <f t="shared" si="149"/>
        <v>0.45351062421994298</v>
      </c>
      <c r="BN121" s="39">
        <f t="shared" si="203"/>
        <v>0.27409332648982754</v>
      </c>
      <c r="BO121" s="126">
        <f t="shared" si="204"/>
        <v>0.3519018029725568</v>
      </c>
      <c r="BP121" s="39">
        <f t="shared" si="205"/>
        <v>0.61539426595318236</v>
      </c>
      <c r="BQ121" s="127">
        <f t="shared" si="206"/>
        <v>0.19947092638754643</v>
      </c>
      <c r="BR121" s="127">
        <f t="shared" si="207"/>
        <v>1.0319136220566556E-2</v>
      </c>
      <c r="BS121" s="39">
        <f t="shared" si="208"/>
        <v>0.15116091602589821</v>
      </c>
      <c r="BT121" s="39">
        <f t="shared" si="209"/>
        <v>0.27071388310971767</v>
      </c>
      <c r="BU121" s="127">
        <f t="shared" si="210"/>
        <v>7.9381026744274941E-2</v>
      </c>
      <c r="BV121" s="127">
        <f t="shared" si="211"/>
        <v>0.10240141529523539</v>
      </c>
      <c r="BW121" s="125"/>
      <c r="BX121" s="22">
        <f t="shared" si="159"/>
        <v>0.52915773974806435</v>
      </c>
      <c r="BY121" s="39">
        <f t="shared" si="212"/>
        <v>0.27409332648982754</v>
      </c>
      <c r="BZ121" s="39">
        <f t="shared" si="213"/>
        <v>0.3519018029725568</v>
      </c>
      <c r="CA121" s="39">
        <f t="shared" si="214"/>
        <v>0.61539426595318236</v>
      </c>
      <c r="CB121" s="126">
        <f t="shared" si="215"/>
        <v>0.19947092638754643</v>
      </c>
      <c r="CC121" s="127">
        <f t="shared" si="216"/>
        <v>1.0319136220566556E-2</v>
      </c>
      <c r="CD121" s="127">
        <f t="shared" si="217"/>
        <v>0.15116091602589821</v>
      </c>
      <c r="CE121" s="39">
        <f t="shared" si="218"/>
        <v>0.27071388310971767</v>
      </c>
      <c r="CF121" s="127">
        <f t="shared" si="219"/>
        <v>7.9381026744274941E-2</v>
      </c>
      <c r="CG121" s="127">
        <f t="shared" si="220"/>
        <v>0.10240141529523539</v>
      </c>
      <c r="CH121" s="101"/>
      <c r="CI121" s="35">
        <v>1995</v>
      </c>
      <c r="CJ121" s="22">
        <v>0.51914620203764528</v>
      </c>
      <c r="CK121" s="22">
        <v>0.48805544576048798</v>
      </c>
      <c r="CL121" s="101"/>
      <c r="CT121" s="101"/>
      <c r="CU121" s="35">
        <v>1995</v>
      </c>
      <c r="CV121" s="39">
        <v>0.36900142944659997</v>
      </c>
      <c r="CW121" s="39">
        <v>0.75512929622399083</v>
      </c>
      <c r="CX121" s="39">
        <v>0.29839075454924802</v>
      </c>
      <c r="CY121" s="101"/>
      <c r="DG121" s="101"/>
      <c r="DH121" s="35">
        <v>1903</v>
      </c>
      <c r="DI121" s="258">
        <v>3.11</v>
      </c>
      <c r="DJ121" s="257">
        <v>23.4</v>
      </c>
      <c r="DK121" s="259">
        <v>0.95</v>
      </c>
      <c r="DL121" s="260">
        <v>1.28</v>
      </c>
      <c r="DM121" s="101"/>
    </row>
    <row r="122" spans="1:117" ht="14.25" x14ac:dyDescent="0.2">
      <c r="A122" s="101"/>
      <c r="B122" s="102">
        <v>1908</v>
      </c>
      <c r="C122" s="103">
        <v>16</v>
      </c>
      <c r="D122" s="104">
        <v>2488</v>
      </c>
      <c r="E122" s="105">
        <v>8417</v>
      </c>
      <c r="F122" s="106">
        <f t="shared" si="176"/>
        <v>8419.8866973923668</v>
      </c>
      <c r="G122" s="132">
        <f t="shared" si="169"/>
        <v>1.0003429603650191</v>
      </c>
      <c r="H122" s="134">
        <f t="shared" ref="H122" si="224">F122-E122</f>
        <v>2.8866973923668411</v>
      </c>
      <c r="I122" s="109">
        <f t="shared" si="177"/>
        <v>4.1637835403692598E-2</v>
      </c>
      <c r="J122" s="109">
        <f t="shared" si="178"/>
        <v>0.1540743751270067</v>
      </c>
      <c r="K122" s="110">
        <f t="shared" si="179"/>
        <v>0.26370275934171439</v>
      </c>
      <c r="L122" s="109">
        <f t="shared" si="180"/>
        <v>0.27024503827693391</v>
      </c>
      <c r="M122" s="109">
        <f t="shared" si="181"/>
        <v>0.19663882981482442</v>
      </c>
      <c r="N122" s="109">
        <f t="shared" si="182"/>
        <v>0.30497403289579694</v>
      </c>
      <c r="O122" s="111">
        <f t="shared" si="183"/>
        <v>0.44862605082083457</v>
      </c>
      <c r="P122" s="112">
        <f t="shared" si="184"/>
        <v>0.53221655599573514</v>
      </c>
      <c r="Q122" s="109">
        <f t="shared" si="185"/>
        <v>0.34517337199468406</v>
      </c>
      <c r="R122" s="109">
        <f t="shared" si="186"/>
        <v>0.59916406163073466</v>
      </c>
      <c r="S122" s="113">
        <f t="shared" si="187"/>
        <v>0.78353993090835194</v>
      </c>
      <c r="T122" s="109">
        <f t="shared" si="188"/>
        <v>0.2032513716724243</v>
      </c>
      <c r="U122" s="114">
        <f t="shared" si="189"/>
        <v>1.0851452956716115E-2</v>
      </c>
      <c r="V122" s="110">
        <f t="shared" si="190"/>
        <v>0.16229732181841461</v>
      </c>
      <c r="W122" s="115">
        <f t="shared" si="191"/>
        <v>9.9706744868035185E-2</v>
      </c>
      <c r="X122" s="109">
        <f t="shared" si="192"/>
        <v>0.10802636698391935</v>
      </c>
      <c r="Y122" s="135">
        <f t="shared" si="193"/>
        <v>9.2446758267707888E-2</v>
      </c>
      <c r="Z122" s="117">
        <f t="shared" si="194"/>
        <v>2.9193589680487391E-2</v>
      </c>
      <c r="AA122" s="109">
        <f t="shared" si="195"/>
        <v>0.29419002873493771</v>
      </c>
      <c r="AB122" s="109">
        <f t="shared" si="196"/>
        <v>0.26949806949806948</v>
      </c>
      <c r="AC122" s="109">
        <f t="shared" si="139"/>
        <v>7.2830516107065577E-2</v>
      </c>
      <c r="AD122" s="116">
        <f t="shared" si="197"/>
        <v>0.34208494208494211</v>
      </c>
      <c r="AE122" s="117">
        <f t="shared" si="198"/>
        <v>0.23895933266401417</v>
      </c>
      <c r="AF122" s="118">
        <f t="shared" si="199"/>
        <v>6.4362362296396372E-2</v>
      </c>
      <c r="AG122" s="119">
        <v>6822</v>
      </c>
      <c r="AH122" s="119">
        <f t="shared" si="200"/>
        <v>31427</v>
      </c>
      <c r="AI122" s="120">
        <v>24605</v>
      </c>
      <c r="AJ122" s="121"/>
      <c r="AK122" s="119">
        <v>19279</v>
      </c>
      <c r="AL122" s="119">
        <v>2523</v>
      </c>
      <c r="AM122" s="119">
        <f t="shared" si="201"/>
        <v>3791</v>
      </c>
      <c r="AN122" s="119">
        <v>91047</v>
      </c>
      <c r="AO122" s="122">
        <v>80679</v>
      </c>
      <c r="AP122" s="119">
        <f t="shared" si="202"/>
        <v>6631</v>
      </c>
      <c r="AQ122" s="123">
        <v>15488</v>
      </c>
      <c r="AR122" s="119">
        <v>5860</v>
      </c>
      <c r="AS122" s="137">
        <v>1275</v>
      </c>
      <c r="AT122" s="136">
        <v>762.3256033420912</v>
      </c>
      <c r="AU122" s="123">
        <v>641.44331673679437</v>
      </c>
      <c r="AV122" s="119">
        <v>267</v>
      </c>
      <c r="AW122" s="120">
        <v>471</v>
      </c>
      <c r="AX122" s="119">
        <v>9078</v>
      </c>
      <c r="AY122" s="119">
        <f t="shared" si="146"/>
        <v>1104.9887596393355</v>
      </c>
      <c r="AZ122" s="119">
        <v>771</v>
      </c>
      <c r="BA122" s="136">
        <v>218.18346993322123</v>
      </c>
      <c r="BB122" s="139">
        <v>367.98875963933563</v>
      </c>
      <c r="BC122" s="120">
        <v>30</v>
      </c>
      <c r="BD122" s="119">
        <f t="shared" si="147"/>
        <v>5001</v>
      </c>
      <c r="BE122" s="119">
        <v>2733</v>
      </c>
      <c r="BF122" s="120">
        <v>266</v>
      </c>
      <c r="BG122" s="120">
        <v>3231</v>
      </c>
      <c r="BH122" s="119">
        <v>2290</v>
      </c>
      <c r="BI122" s="119">
        <v>4234</v>
      </c>
      <c r="BJ122" s="119">
        <v>1001</v>
      </c>
      <c r="BK122" s="124">
        <f t="shared" si="148"/>
        <v>2657.9887596393355</v>
      </c>
      <c r="BL122" s="125"/>
      <c r="BM122" s="22">
        <f t="shared" si="149"/>
        <v>0.44862605082083457</v>
      </c>
      <c r="BN122" s="39">
        <f t="shared" si="203"/>
        <v>0.27024503827693391</v>
      </c>
      <c r="BO122" s="126">
        <f t="shared" si="204"/>
        <v>0.34517337199468406</v>
      </c>
      <c r="BP122" s="39">
        <f t="shared" si="205"/>
        <v>0.59916406163073466</v>
      </c>
      <c r="BQ122" s="127">
        <f t="shared" si="206"/>
        <v>0.19663882981482442</v>
      </c>
      <c r="BR122" s="127">
        <f t="shared" si="207"/>
        <v>1.0851452956716115E-2</v>
      </c>
      <c r="BS122" s="39">
        <f t="shared" si="208"/>
        <v>0.16229732181841461</v>
      </c>
      <c r="BT122" s="39">
        <f t="shared" si="209"/>
        <v>0.26370275934171439</v>
      </c>
      <c r="BU122" s="127">
        <f t="shared" si="210"/>
        <v>7.2830516107065577E-2</v>
      </c>
      <c r="BV122" s="127">
        <f t="shared" si="211"/>
        <v>9.9706744868035185E-2</v>
      </c>
      <c r="BW122" s="125"/>
      <c r="BX122" s="22">
        <f t="shared" si="159"/>
        <v>0.53221655599573514</v>
      </c>
      <c r="BY122" s="39">
        <f t="shared" si="212"/>
        <v>0.27024503827693391</v>
      </c>
      <c r="BZ122" s="39">
        <f t="shared" si="213"/>
        <v>0.34517337199468406</v>
      </c>
      <c r="CA122" s="39">
        <f t="shared" si="214"/>
        <v>0.59916406163073466</v>
      </c>
      <c r="CB122" s="126">
        <f t="shared" si="215"/>
        <v>0.19663882981482442</v>
      </c>
      <c r="CC122" s="127">
        <f t="shared" si="216"/>
        <v>1.0851452956716115E-2</v>
      </c>
      <c r="CD122" s="127">
        <f t="shared" si="217"/>
        <v>0.16229732181841461</v>
      </c>
      <c r="CE122" s="39">
        <f t="shared" si="218"/>
        <v>0.26370275934171439</v>
      </c>
      <c r="CF122" s="127">
        <f t="shared" si="219"/>
        <v>7.2830516107065577E-2</v>
      </c>
      <c r="CG122" s="127">
        <f t="shared" si="220"/>
        <v>9.9706744868035185E-2</v>
      </c>
      <c r="CH122" s="101"/>
      <c r="CI122" s="35">
        <v>1996</v>
      </c>
      <c r="CJ122" s="22">
        <v>0.52376180683952944</v>
      </c>
      <c r="CK122" s="22">
        <v>0.48516506295583844</v>
      </c>
      <c r="CL122" s="101"/>
      <c r="CT122" s="101"/>
      <c r="CU122" s="35">
        <v>1996</v>
      </c>
      <c r="CV122" s="39">
        <v>0.37742224829772708</v>
      </c>
      <c r="CW122" s="39">
        <v>0.76712808022634382</v>
      </c>
      <c r="CX122" s="39">
        <v>0.30144193139730979</v>
      </c>
      <c r="CY122" s="101"/>
      <c r="DG122" s="101"/>
      <c r="DH122" s="35">
        <v>1902</v>
      </c>
      <c r="DI122" s="258">
        <v>3.17</v>
      </c>
      <c r="DJ122" s="257">
        <v>24</v>
      </c>
      <c r="DK122" s="259">
        <v>0.95</v>
      </c>
      <c r="DL122" s="260">
        <v>1.31</v>
      </c>
      <c r="DM122" s="101"/>
    </row>
    <row r="123" spans="1:117" ht="14.25" x14ac:dyDescent="0.2">
      <c r="A123" s="101"/>
      <c r="B123" s="102">
        <v>1907</v>
      </c>
      <c r="C123" s="103">
        <v>16</v>
      </c>
      <c r="D123" s="104">
        <v>2466</v>
      </c>
      <c r="E123" s="105">
        <v>8692</v>
      </c>
      <c r="F123" s="106">
        <f t="shared" si="176"/>
        <v>8656.1349323287031</v>
      </c>
      <c r="G123" s="132">
        <f t="shared" si="169"/>
        <v>0.99587378420716788</v>
      </c>
      <c r="H123" s="106">
        <f>E123-F123</f>
        <v>35.865067671296856</v>
      </c>
      <c r="I123" s="109">
        <f t="shared" si="177"/>
        <v>4.0706886045094454E-2</v>
      </c>
      <c r="J123" s="109">
        <f t="shared" si="178"/>
        <v>0.14800789590299318</v>
      </c>
      <c r="K123" s="110">
        <f t="shared" si="179"/>
        <v>0.2702838211206538</v>
      </c>
      <c r="L123" s="109">
        <f t="shared" si="180"/>
        <v>0.27503185419090354</v>
      </c>
      <c r="M123" s="109">
        <f t="shared" si="181"/>
        <v>0.18648799553322165</v>
      </c>
      <c r="N123" s="109">
        <f t="shared" si="182"/>
        <v>0.30911287108985852</v>
      </c>
      <c r="O123" s="111">
        <f t="shared" si="183"/>
        <v>0.45330950680980397</v>
      </c>
      <c r="P123" s="112">
        <f t="shared" si="184"/>
        <v>0.52928368343885501</v>
      </c>
      <c r="Q123" s="109">
        <f t="shared" si="185"/>
        <v>0.35342086311007698</v>
      </c>
      <c r="R123" s="109">
        <f t="shared" si="186"/>
        <v>0.61103322139834759</v>
      </c>
      <c r="S123" s="113">
        <f t="shared" si="187"/>
        <v>0.79365910647383475</v>
      </c>
      <c r="T123" s="109">
        <f t="shared" si="188"/>
        <v>0.20368206904886596</v>
      </c>
      <c r="U123" s="114">
        <f t="shared" si="189"/>
        <v>9.8295935221367273E-3</v>
      </c>
      <c r="V123" s="110">
        <f t="shared" si="190"/>
        <v>0.13557147366067929</v>
      </c>
      <c r="W123" s="115">
        <f t="shared" si="191"/>
        <v>9.7900393330009411E-2</v>
      </c>
      <c r="X123" s="109">
        <f t="shared" si="192"/>
        <v>0.10389749641887687</v>
      </c>
      <c r="Y123" s="135">
        <f t="shared" si="193"/>
        <v>9.6304913855188079E-2</v>
      </c>
      <c r="Z123" s="117">
        <f t="shared" si="194"/>
        <v>2.8575121085876468E-2</v>
      </c>
      <c r="AA123" s="109">
        <f t="shared" si="195"/>
        <v>0.30192035030848913</v>
      </c>
      <c r="AB123" s="109">
        <f t="shared" si="196"/>
        <v>0.27555090037465252</v>
      </c>
      <c r="AC123" s="109">
        <f t="shared" si="139"/>
        <v>7.5785275054013626E-2</v>
      </c>
      <c r="AD123" s="116">
        <f t="shared" si="197"/>
        <v>0.35015912661644444</v>
      </c>
      <c r="AE123" s="117">
        <f t="shared" si="198"/>
        <v>0.24533024506873879</v>
      </c>
      <c r="AF123" s="118">
        <f t="shared" si="199"/>
        <v>6.7597363026979121E-2</v>
      </c>
      <c r="AG123" s="119">
        <v>7075</v>
      </c>
      <c r="AH123" s="119">
        <f t="shared" si="200"/>
        <v>31898</v>
      </c>
      <c r="AI123" s="120">
        <v>24823</v>
      </c>
      <c r="AJ123" s="121"/>
      <c r="AK123" s="119">
        <v>19701</v>
      </c>
      <c r="AL123" s="119">
        <v>2470</v>
      </c>
      <c r="AM123" s="119">
        <f t="shared" si="201"/>
        <v>3674</v>
      </c>
      <c r="AN123" s="119">
        <v>90255</v>
      </c>
      <c r="AO123" s="122">
        <v>80304</v>
      </c>
      <c r="AP123" s="119">
        <f t="shared" si="202"/>
        <v>6840</v>
      </c>
      <c r="AQ123" s="123">
        <v>16027</v>
      </c>
      <c r="AR123" s="119">
        <v>6101</v>
      </c>
      <c r="AS123" s="137">
        <v>1538</v>
      </c>
      <c r="AT123" s="136">
        <v>763.29069067904186</v>
      </c>
      <c r="AU123" s="123">
        <v>942.00997789128758</v>
      </c>
      <c r="AV123" s="119">
        <v>244</v>
      </c>
      <c r="AW123" s="120">
        <v>469</v>
      </c>
      <c r="AX123" s="119">
        <v>8836</v>
      </c>
      <c r="AY123" s="119">
        <f t="shared" si="146"/>
        <v>1115.0475536057809</v>
      </c>
      <c r="AZ123" s="119">
        <v>739</v>
      </c>
      <c r="BA123" s="136">
        <v>209.24795632122152</v>
      </c>
      <c r="BB123" s="139">
        <v>320.04755360578082</v>
      </c>
      <c r="BC123" s="120">
        <v>20</v>
      </c>
      <c r="BD123" s="119">
        <f t="shared" si="147"/>
        <v>5056</v>
      </c>
      <c r="BE123" s="119">
        <v>2787</v>
      </c>
      <c r="BF123" s="120">
        <v>326</v>
      </c>
      <c r="BG123" s="120">
        <v>2602</v>
      </c>
      <c r="BH123" s="119">
        <v>2259</v>
      </c>
      <c r="BI123" s="119">
        <v>4241</v>
      </c>
      <c r="BJ123" s="119">
        <v>960</v>
      </c>
      <c r="BK123" s="124">
        <f t="shared" si="148"/>
        <v>2579.0475536057806</v>
      </c>
      <c r="BL123" s="125"/>
      <c r="BM123" s="22">
        <f t="shared" si="149"/>
        <v>0.45330950680980397</v>
      </c>
      <c r="BN123" s="39">
        <f t="shared" si="203"/>
        <v>0.27503185419090354</v>
      </c>
      <c r="BO123" s="126">
        <f t="shared" si="204"/>
        <v>0.35342086311007698</v>
      </c>
      <c r="BP123" s="39">
        <f t="shared" si="205"/>
        <v>0.61103322139834759</v>
      </c>
      <c r="BQ123" s="127">
        <f t="shared" si="206"/>
        <v>0.18648799553322165</v>
      </c>
      <c r="BR123" s="127">
        <f t="shared" si="207"/>
        <v>9.8295935221367273E-3</v>
      </c>
      <c r="BS123" s="39">
        <f t="shared" si="208"/>
        <v>0.13557147366067929</v>
      </c>
      <c r="BT123" s="39">
        <f t="shared" si="209"/>
        <v>0.2702838211206538</v>
      </c>
      <c r="BU123" s="127">
        <f t="shared" si="210"/>
        <v>7.5785275054013626E-2</v>
      </c>
      <c r="BV123" s="127">
        <f t="shared" si="211"/>
        <v>9.7900393330009411E-2</v>
      </c>
      <c r="BW123" s="125"/>
      <c r="BX123" s="22">
        <f t="shared" si="159"/>
        <v>0.52928368343885501</v>
      </c>
      <c r="BY123" s="39">
        <f t="shared" si="212"/>
        <v>0.27503185419090354</v>
      </c>
      <c r="BZ123" s="39">
        <f t="shared" si="213"/>
        <v>0.35342086311007698</v>
      </c>
      <c r="CA123" s="39">
        <f t="shared" si="214"/>
        <v>0.61103322139834759</v>
      </c>
      <c r="CB123" s="126">
        <f t="shared" si="215"/>
        <v>0.18648799553322165</v>
      </c>
      <c r="CC123" s="127">
        <f t="shared" si="216"/>
        <v>9.8295935221367273E-3</v>
      </c>
      <c r="CD123" s="127">
        <f t="shared" si="217"/>
        <v>0.13557147366067929</v>
      </c>
      <c r="CE123" s="39">
        <f t="shared" si="218"/>
        <v>0.2702838211206538</v>
      </c>
      <c r="CF123" s="127">
        <f t="shared" si="219"/>
        <v>7.5785275054013626E-2</v>
      </c>
      <c r="CG123" s="127">
        <f t="shared" si="220"/>
        <v>9.7900393330009411E-2</v>
      </c>
      <c r="CH123" s="101"/>
      <c r="CI123" s="35">
        <v>1997</v>
      </c>
      <c r="CJ123" s="22">
        <v>0.51991013827713672</v>
      </c>
      <c r="CK123" s="22">
        <v>0.48757705381289906</v>
      </c>
      <c r="CL123" s="101"/>
      <c r="CT123" s="101"/>
      <c r="CU123" s="35">
        <v>1997</v>
      </c>
      <c r="CV123" s="39">
        <v>0.37119680078385353</v>
      </c>
      <c r="CW123" s="39">
        <v>0.75603398414045253</v>
      </c>
      <c r="CX123" s="39">
        <v>0.30129086090114854</v>
      </c>
      <c r="CY123" s="101"/>
      <c r="DG123" s="101"/>
      <c r="DH123" s="35">
        <v>1901</v>
      </c>
      <c r="DI123" s="258">
        <v>3.49</v>
      </c>
      <c r="DJ123" s="257">
        <v>23.8</v>
      </c>
      <c r="DK123" s="259">
        <v>0.94</v>
      </c>
      <c r="DL123" s="260">
        <v>1.35</v>
      </c>
      <c r="DM123" s="101"/>
    </row>
    <row r="124" spans="1:117" ht="14.25" x14ac:dyDescent="0.2">
      <c r="A124" s="101"/>
      <c r="B124" s="102">
        <v>1906</v>
      </c>
      <c r="C124" s="103">
        <v>16</v>
      </c>
      <c r="D124" s="104">
        <v>2454</v>
      </c>
      <c r="E124" s="105">
        <v>8874</v>
      </c>
      <c r="F124" s="106">
        <f t="shared" si="176"/>
        <v>8819.2985261746726</v>
      </c>
      <c r="G124" s="132">
        <f t="shared" si="169"/>
        <v>0.99383575909112831</v>
      </c>
      <c r="H124" s="106">
        <f t="shared" ref="H124" si="225">E124-F124</f>
        <v>54.701473825327412</v>
      </c>
      <c r="I124" s="109">
        <f t="shared" si="177"/>
        <v>4.3291341731653672E-2</v>
      </c>
      <c r="J124" s="109">
        <f t="shared" si="178"/>
        <v>0.15485793761176236</v>
      </c>
      <c r="K124" s="110">
        <f t="shared" si="179"/>
        <v>0.27256399105937085</v>
      </c>
      <c r="L124" s="109">
        <f t="shared" si="180"/>
        <v>0.27955520007109691</v>
      </c>
      <c r="M124" s="109">
        <f t="shared" si="181"/>
        <v>0.19739641373721001</v>
      </c>
      <c r="N124" s="109">
        <f t="shared" si="182"/>
        <v>0.31432282884300722</v>
      </c>
      <c r="O124" s="111">
        <f t="shared" si="183"/>
        <v>0.45626911679074211</v>
      </c>
      <c r="P124" s="112">
        <f t="shared" si="184"/>
        <v>0.5274303172681033</v>
      </c>
      <c r="Q124" s="109">
        <f t="shared" si="185"/>
        <v>0.36041680552778332</v>
      </c>
      <c r="R124" s="109">
        <f t="shared" si="186"/>
        <v>0.61793188590333425</v>
      </c>
      <c r="S124" s="113">
        <f t="shared" si="187"/>
        <v>0.78450228491953111</v>
      </c>
      <c r="T124" s="109">
        <f t="shared" si="188"/>
        <v>0.20135108285316908</v>
      </c>
      <c r="U124" s="114">
        <f t="shared" si="189"/>
        <v>1.0371547784621498E-2</v>
      </c>
      <c r="V124" s="110">
        <f t="shared" si="190"/>
        <v>0.13837171680668725</v>
      </c>
      <c r="W124" s="115">
        <f t="shared" si="191"/>
        <v>0.10120198182585705</v>
      </c>
      <c r="X124" s="109">
        <f t="shared" si="192"/>
        <v>0.11175621176628389</v>
      </c>
      <c r="Y124" s="135">
        <f t="shared" si="193"/>
        <v>9.8580283943211361E-2</v>
      </c>
      <c r="Z124" s="117">
        <f t="shared" si="194"/>
        <v>3.1242030139511365E-2</v>
      </c>
      <c r="AA124" s="109">
        <f t="shared" si="195"/>
        <v>0.30360905706032709</v>
      </c>
      <c r="AB124" s="109">
        <f t="shared" si="196"/>
        <v>0.27407113053844623</v>
      </c>
      <c r="AC124" s="109">
        <f t="shared" si="139"/>
        <v>7.6618009731387063E-2</v>
      </c>
      <c r="AD124" s="116">
        <f t="shared" si="197"/>
        <v>0.35263262467713091</v>
      </c>
      <c r="AE124" s="117">
        <f t="shared" si="198"/>
        <v>0.24658697742970984</v>
      </c>
      <c r="AF124" s="118">
        <f t="shared" si="199"/>
        <v>6.853073829678509E-2</v>
      </c>
      <c r="AG124" s="119">
        <v>7279</v>
      </c>
      <c r="AH124" s="119">
        <f t="shared" si="200"/>
        <v>32444</v>
      </c>
      <c r="AI124" s="120">
        <v>25165</v>
      </c>
      <c r="AJ124" s="121"/>
      <c r="AK124" s="119">
        <v>19742</v>
      </c>
      <c r="AL124" s="119">
        <v>2632</v>
      </c>
      <c r="AM124" s="119">
        <f t="shared" si="201"/>
        <v>3897</v>
      </c>
      <c r="AN124" s="119">
        <v>90018</v>
      </c>
      <c r="AO124" s="122">
        <v>80061</v>
      </c>
      <c r="AP124" s="119">
        <f t="shared" si="202"/>
        <v>6897</v>
      </c>
      <c r="AQ124" s="123">
        <v>15845</v>
      </c>
      <c r="AR124" s="119">
        <v>6169</v>
      </c>
      <c r="AS124" s="137">
        <v>1414</v>
      </c>
      <c r="AT124" s="136">
        <v>783.12425344028509</v>
      </c>
      <c r="AU124" s="123">
        <v>774.4045412685698</v>
      </c>
      <c r="AV124" s="119">
        <v>261</v>
      </c>
      <c r="AW124" s="120">
        <v>462</v>
      </c>
      <c r="AX124" s="119">
        <v>9110</v>
      </c>
      <c r="AY124" s="119">
        <f t="shared" si="146"/>
        <v>1170.3450690985339</v>
      </c>
      <c r="AZ124" s="119">
        <v>728</v>
      </c>
      <c r="BA124" s="136">
        <v>192.72326910820252</v>
      </c>
      <c r="BB124" s="139">
        <v>374.345069098534</v>
      </c>
      <c r="BC124" s="120">
        <v>28</v>
      </c>
      <c r="BD124" s="119">
        <f t="shared" si="147"/>
        <v>5067</v>
      </c>
      <c r="BE124" s="119">
        <v>3001</v>
      </c>
      <c r="BF124" s="120">
        <v>334</v>
      </c>
      <c r="BG124" s="120">
        <v>2699</v>
      </c>
      <c r="BH124" s="119">
        <v>2438</v>
      </c>
      <c r="BI124" s="119">
        <v>4243</v>
      </c>
      <c r="BJ124" s="119">
        <v>1004</v>
      </c>
      <c r="BK124" s="124">
        <f t="shared" si="148"/>
        <v>2812.3450690985342</v>
      </c>
      <c r="BL124" s="125"/>
      <c r="BM124" s="22">
        <f t="shared" si="149"/>
        <v>0.45626911679074211</v>
      </c>
      <c r="BN124" s="39">
        <f t="shared" si="203"/>
        <v>0.27955520007109691</v>
      </c>
      <c r="BO124" s="126">
        <f t="shared" si="204"/>
        <v>0.36041680552778332</v>
      </c>
      <c r="BP124" s="39">
        <f t="shared" si="205"/>
        <v>0.61793188590333425</v>
      </c>
      <c r="BQ124" s="127">
        <f t="shared" si="206"/>
        <v>0.19739641373721001</v>
      </c>
      <c r="BR124" s="127">
        <f t="shared" si="207"/>
        <v>1.0371547784621498E-2</v>
      </c>
      <c r="BS124" s="39">
        <f t="shared" si="208"/>
        <v>0.13837171680668725</v>
      </c>
      <c r="BT124" s="39">
        <f t="shared" si="209"/>
        <v>0.27256399105937085</v>
      </c>
      <c r="BU124" s="127">
        <f t="shared" si="210"/>
        <v>7.6618009731387063E-2</v>
      </c>
      <c r="BV124" s="127">
        <f t="shared" si="211"/>
        <v>0.10120198182585705</v>
      </c>
      <c r="BW124" s="125"/>
      <c r="BX124" s="22">
        <f t="shared" si="159"/>
        <v>0.5274303172681033</v>
      </c>
      <c r="BY124" s="39">
        <f t="shared" si="212"/>
        <v>0.27955520007109691</v>
      </c>
      <c r="BZ124" s="39">
        <f t="shared" si="213"/>
        <v>0.36041680552778332</v>
      </c>
      <c r="CA124" s="39">
        <f t="shared" si="214"/>
        <v>0.61793188590333425</v>
      </c>
      <c r="CB124" s="126">
        <f t="shared" si="215"/>
        <v>0.19739641373721001</v>
      </c>
      <c r="CC124" s="127">
        <f t="shared" si="216"/>
        <v>1.0371547784621498E-2</v>
      </c>
      <c r="CD124" s="127">
        <f t="shared" si="217"/>
        <v>0.13837171680668725</v>
      </c>
      <c r="CE124" s="39">
        <f t="shared" si="218"/>
        <v>0.27256399105937085</v>
      </c>
      <c r="CF124" s="127">
        <f t="shared" si="219"/>
        <v>7.6618009731387063E-2</v>
      </c>
      <c r="CG124" s="127">
        <f t="shared" si="220"/>
        <v>0.10120198182585705</v>
      </c>
      <c r="CH124" s="101"/>
      <c r="CI124" s="35">
        <v>1998</v>
      </c>
      <c r="CJ124" s="22">
        <v>0.52075501059617446</v>
      </c>
      <c r="CK124" s="22">
        <v>0.48704797809522182</v>
      </c>
      <c r="CL124" s="101"/>
      <c r="CT124" s="101"/>
      <c r="CU124" s="35">
        <v>1998</v>
      </c>
      <c r="CV124" s="39">
        <v>0.37295517314637772</v>
      </c>
      <c r="CW124" s="39">
        <v>0.75533769640953818</v>
      </c>
      <c r="CX124" s="39">
        <v>0.29967087510736462</v>
      </c>
      <c r="CY124" s="101"/>
      <c r="DG124" s="101"/>
      <c r="DH124" s="35">
        <v>1900</v>
      </c>
      <c r="DI124" s="258">
        <v>3.69</v>
      </c>
      <c r="DJ124" s="257">
        <v>24.6</v>
      </c>
      <c r="DK124" s="259">
        <v>0.94</v>
      </c>
      <c r="DL124" s="260">
        <v>1.41</v>
      </c>
      <c r="DM124" s="101"/>
    </row>
    <row r="125" spans="1:117" ht="14.25" x14ac:dyDescent="0.2">
      <c r="A125" s="101"/>
      <c r="B125" s="102">
        <v>1905</v>
      </c>
      <c r="C125" s="103">
        <v>16</v>
      </c>
      <c r="D125" s="104">
        <v>2474</v>
      </c>
      <c r="E125" s="105">
        <v>9635</v>
      </c>
      <c r="F125" s="106">
        <f t="shared" si="176"/>
        <v>9510.8796710085844</v>
      </c>
      <c r="G125" s="132">
        <f t="shared" si="169"/>
        <v>0.98711776554318464</v>
      </c>
      <c r="H125" s="106">
        <f>E125-F125</f>
        <v>124.12032899141559</v>
      </c>
      <c r="I125" s="109">
        <f t="shared" si="177"/>
        <v>4.7031645017871153E-2</v>
      </c>
      <c r="J125" s="109">
        <f t="shared" si="178"/>
        <v>0.16342294585384323</v>
      </c>
      <c r="K125" s="110">
        <f t="shared" si="179"/>
        <v>0.27464684559498842</v>
      </c>
      <c r="L125" s="109">
        <f t="shared" si="180"/>
        <v>0.28779095109406327</v>
      </c>
      <c r="M125" s="109">
        <f t="shared" si="181"/>
        <v>0.21263178638289487</v>
      </c>
      <c r="N125" s="109">
        <f t="shared" si="182"/>
        <v>0.32269494880379268</v>
      </c>
      <c r="O125" s="111">
        <f t="shared" si="183"/>
        <v>0.46295407114925324</v>
      </c>
      <c r="P125" s="112">
        <f t="shared" si="184"/>
        <v>0.52324406693752501</v>
      </c>
      <c r="Q125" s="109">
        <f t="shared" si="185"/>
        <v>0.37426989800366139</v>
      </c>
      <c r="R125" s="109">
        <f t="shared" si="186"/>
        <v>0.62763173936693817</v>
      </c>
      <c r="S125" s="113">
        <f t="shared" si="187"/>
        <v>0.76857251041272245</v>
      </c>
      <c r="T125" s="109">
        <f t="shared" si="188"/>
        <v>0.20700492237788717</v>
      </c>
      <c r="U125" s="114">
        <f t="shared" si="189"/>
        <v>1.2798182506626277E-2</v>
      </c>
      <c r="V125" s="110">
        <f t="shared" si="190"/>
        <v>0.12109607909627253</v>
      </c>
      <c r="W125" s="115">
        <f t="shared" si="191"/>
        <v>0.10377255688257345</v>
      </c>
      <c r="X125" s="109">
        <f t="shared" si="192"/>
        <v>0.10232416475190331</v>
      </c>
      <c r="Y125" s="135">
        <f t="shared" si="193"/>
        <v>0.10499302589137825</v>
      </c>
      <c r="Z125" s="117">
        <f t="shared" si="194"/>
        <v>2.944796869385588E-2</v>
      </c>
      <c r="AA125" s="109">
        <f t="shared" si="195"/>
        <v>0.30493679056314543</v>
      </c>
      <c r="AB125" s="109">
        <f t="shared" si="196"/>
        <v>0.26531616811813707</v>
      </c>
      <c r="AC125" s="109">
        <f t="shared" si="139"/>
        <v>7.6355592363351057E-2</v>
      </c>
      <c r="AD125" s="116">
        <f t="shared" si="197"/>
        <v>0.36482393032942068</v>
      </c>
      <c r="AE125" s="117">
        <f t="shared" si="198"/>
        <v>0.24801446689963588</v>
      </c>
      <c r="AF125" s="118">
        <f t="shared" si="199"/>
        <v>6.7441809781187342E-2</v>
      </c>
      <c r="AG125" s="119">
        <v>7936</v>
      </c>
      <c r="AH125" s="119">
        <f t="shared" si="200"/>
        <v>34346</v>
      </c>
      <c r="AI125" s="120">
        <v>26410</v>
      </c>
      <c r="AJ125" s="121"/>
      <c r="AK125" s="119">
        <v>20298</v>
      </c>
      <c r="AL125" s="119">
        <v>2858</v>
      </c>
      <c r="AM125" s="119">
        <f t="shared" si="201"/>
        <v>4316</v>
      </c>
      <c r="AN125" s="119">
        <v>91768</v>
      </c>
      <c r="AO125" s="122">
        <v>81842</v>
      </c>
      <c r="AP125" s="119">
        <f t="shared" si="202"/>
        <v>7007</v>
      </c>
      <c r="AQ125" s="123">
        <v>15982</v>
      </c>
      <c r="AR125" s="119">
        <v>6189</v>
      </c>
      <c r="AS125" s="137">
        <v>1438</v>
      </c>
      <c r="AT125" s="136">
        <v>694.14744893255715</v>
      </c>
      <c r="AU125" s="123">
        <v>858.18829452874854</v>
      </c>
      <c r="AV125" s="119">
        <v>338</v>
      </c>
      <c r="AW125" s="120">
        <v>541</v>
      </c>
      <c r="AX125" s="119">
        <v>9523</v>
      </c>
      <c r="AY125" s="119">
        <f t="shared" si="146"/>
        <v>1221.3811910977665</v>
      </c>
      <c r="AZ125" s="119">
        <v>818</v>
      </c>
      <c r="BA125" s="136">
        <v>203.78671295674809</v>
      </c>
      <c r="BB125" s="139">
        <v>315.38119109776653</v>
      </c>
      <c r="BC125" s="120">
        <v>22</v>
      </c>
      <c r="BD125" s="119">
        <f t="shared" si="147"/>
        <v>5467</v>
      </c>
      <c r="BE125" s="119">
        <v>2940</v>
      </c>
      <c r="BF125" s="120">
        <v>365</v>
      </c>
      <c r="BG125" s="120">
        <v>2504</v>
      </c>
      <c r="BH125" s="119">
        <v>2387</v>
      </c>
      <c r="BI125" s="119">
        <v>4539</v>
      </c>
      <c r="BJ125" s="119">
        <v>1120</v>
      </c>
      <c r="BK125" s="124">
        <f t="shared" si="148"/>
        <v>2702.3811910977665</v>
      </c>
      <c r="BL125" s="125"/>
      <c r="BM125" s="22">
        <f t="shared" si="149"/>
        <v>0.46295407114925324</v>
      </c>
      <c r="BN125" s="39">
        <f t="shared" si="203"/>
        <v>0.28779095109406327</v>
      </c>
      <c r="BO125" s="126">
        <f t="shared" si="204"/>
        <v>0.37426989800366139</v>
      </c>
      <c r="BP125" s="39">
        <f t="shared" si="205"/>
        <v>0.62763173936693817</v>
      </c>
      <c r="BQ125" s="127">
        <f t="shared" si="206"/>
        <v>0.21263178638289487</v>
      </c>
      <c r="BR125" s="127">
        <f t="shared" si="207"/>
        <v>1.2798182506626277E-2</v>
      </c>
      <c r="BS125" s="39">
        <f t="shared" si="208"/>
        <v>0.12109607909627253</v>
      </c>
      <c r="BT125" s="39">
        <f t="shared" si="209"/>
        <v>0.27464684559498842</v>
      </c>
      <c r="BU125" s="127">
        <f t="shared" si="210"/>
        <v>7.6355592363351057E-2</v>
      </c>
      <c r="BV125" s="127">
        <f t="shared" si="211"/>
        <v>0.10377255688257345</v>
      </c>
      <c r="BW125" s="125"/>
      <c r="BX125" s="22">
        <f t="shared" si="159"/>
        <v>0.52324406693752501</v>
      </c>
      <c r="BY125" s="39">
        <f t="shared" si="212"/>
        <v>0.28779095109406327</v>
      </c>
      <c r="BZ125" s="39">
        <f t="shared" si="213"/>
        <v>0.37426989800366139</v>
      </c>
      <c r="CA125" s="39">
        <f t="shared" si="214"/>
        <v>0.62763173936693817</v>
      </c>
      <c r="CB125" s="126">
        <f t="shared" si="215"/>
        <v>0.21263178638289487</v>
      </c>
      <c r="CC125" s="127">
        <f t="shared" si="216"/>
        <v>1.2798182506626277E-2</v>
      </c>
      <c r="CD125" s="127">
        <f t="shared" si="217"/>
        <v>0.12109607909627253</v>
      </c>
      <c r="CE125" s="39">
        <f t="shared" si="218"/>
        <v>0.27464684559498842</v>
      </c>
      <c r="CF125" s="127">
        <f t="shared" si="219"/>
        <v>7.6355592363351057E-2</v>
      </c>
      <c r="CG125" s="127">
        <f t="shared" si="220"/>
        <v>0.10377255688257345</v>
      </c>
      <c r="CH125" s="101"/>
      <c r="CI125" s="35">
        <v>1999</v>
      </c>
      <c r="CJ125" s="22">
        <v>0.5277910814556559</v>
      </c>
      <c r="CK125" s="22">
        <v>0.48264185168330759</v>
      </c>
      <c r="CL125" s="101"/>
      <c r="CT125" s="101"/>
      <c r="CU125" s="35">
        <v>1999</v>
      </c>
      <c r="CV125" s="39">
        <v>0.38226704341775086</v>
      </c>
      <c r="CW125" s="39">
        <v>0.77838844171733057</v>
      </c>
      <c r="CX125" s="39">
        <v>0.3016126832077845</v>
      </c>
      <c r="CY125" s="101"/>
      <c r="DG125" s="101"/>
      <c r="DH125" s="35">
        <v>1899</v>
      </c>
      <c r="DI125" s="258">
        <v>3.85</v>
      </c>
      <c r="DJ125" s="257">
        <v>24.8</v>
      </c>
      <c r="DK125" s="259">
        <v>0.94</v>
      </c>
      <c r="DL125" s="260">
        <v>1.43</v>
      </c>
      <c r="DM125" s="101"/>
    </row>
    <row r="126" spans="1:117" ht="14.25" x14ac:dyDescent="0.2">
      <c r="A126" s="101"/>
      <c r="B126" s="102">
        <v>1904</v>
      </c>
      <c r="C126" s="103">
        <v>16</v>
      </c>
      <c r="D126" s="104">
        <v>2496</v>
      </c>
      <c r="E126" s="105">
        <v>9302</v>
      </c>
      <c r="F126" s="106">
        <f t="shared" si="176"/>
        <v>9379.3798554629466</v>
      </c>
      <c r="G126" s="132">
        <f t="shared" si="169"/>
        <v>1.0083186256141632</v>
      </c>
      <c r="H126" s="106">
        <f t="shared" ref="H126" si="226">F126-E126</f>
        <v>77.37985546294658</v>
      </c>
      <c r="I126" s="109">
        <f t="shared" si="177"/>
        <v>4.7404038526713967E-2</v>
      </c>
      <c r="J126" s="109">
        <f t="shared" si="178"/>
        <v>0.16353007731472752</v>
      </c>
      <c r="K126" s="110">
        <f t="shared" si="179"/>
        <v>0.27198857003893107</v>
      </c>
      <c r="L126" s="109">
        <f t="shared" si="180"/>
        <v>0.2898796313505122</v>
      </c>
      <c r="M126" s="109">
        <f t="shared" si="181"/>
        <v>0.21293522565437312</v>
      </c>
      <c r="N126" s="109">
        <f t="shared" si="182"/>
        <v>0.3214406944040345</v>
      </c>
      <c r="O126" s="111">
        <f t="shared" si="183"/>
        <v>0.46236406413141473</v>
      </c>
      <c r="P126" s="112">
        <f t="shared" si="184"/>
        <v>0.52361354097444557</v>
      </c>
      <c r="Q126" s="109">
        <f t="shared" si="185"/>
        <v>0.37286949676939729</v>
      </c>
      <c r="R126" s="109">
        <f t="shared" si="186"/>
        <v>0.6195313731452079</v>
      </c>
      <c r="S126" s="113">
        <f t="shared" si="187"/>
        <v>0.76798038845936267</v>
      </c>
      <c r="T126" s="109">
        <f t="shared" si="188"/>
        <v>0.20991891382236469</v>
      </c>
      <c r="U126" s="114">
        <f t="shared" si="189"/>
        <v>1.2483499905713747E-2</v>
      </c>
      <c r="V126" s="110">
        <f t="shared" si="190"/>
        <v>0.11356416157197535</v>
      </c>
      <c r="W126" s="115">
        <f t="shared" si="191"/>
        <v>0.10166285845477703</v>
      </c>
      <c r="X126" s="109">
        <f t="shared" si="192"/>
        <v>0.10121934006869855</v>
      </c>
      <c r="Y126" s="135">
        <f t="shared" si="193"/>
        <v>0.10169565645191267</v>
      </c>
      <c r="Z126" s="117">
        <f t="shared" si="194"/>
        <v>2.9341424984656462E-2</v>
      </c>
      <c r="AA126" s="109">
        <f t="shared" si="195"/>
        <v>0.2980906787411734</v>
      </c>
      <c r="AB126" s="109">
        <f t="shared" si="196"/>
        <v>0.23975108429191025</v>
      </c>
      <c r="AC126" s="109">
        <f t="shared" si="139"/>
        <v>6.9498955930424516E-2</v>
      </c>
      <c r="AD126" s="116">
        <f t="shared" si="197"/>
        <v>0.35082029040165946</v>
      </c>
      <c r="AE126" s="117">
        <f t="shared" si="198"/>
        <v>0.24686014935505771</v>
      </c>
      <c r="AF126" s="118">
        <f t="shared" si="199"/>
        <v>6.1004274672293343E-2</v>
      </c>
      <c r="AG126" s="119">
        <v>7591</v>
      </c>
      <c r="AH126" s="119">
        <f t="shared" si="200"/>
        <v>34106</v>
      </c>
      <c r="AI126" s="120">
        <v>26515</v>
      </c>
      <c r="AJ126" s="121"/>
      <c r="AK126" s="119">
        <v>20363</v>
      </c>
      <c r="AL126" s="119">
        <v>2851</v>
      </c>
      <c r="AM126" s="119">
        <f t="shared" si="201"/>
        <v>4336</v>
      </c>
      <c r="AN126" s="119">
        <v>91469</v>
      </c>
      <c r="AO126" s="122">
        <v>82488</v>
      </c>
      <c r="AP126" s="119">
        <f t="shared" si="202"/>
        <v>6357</v>
      </c>
      <c r="AQ126" s="123">
        <v>16027</v>
      </c>
      <c r="AR126" s="119">
        <v>5580</v>
      </c>
      <c r="AS126" s="137">
        <v>1398</v>
      </c>
      <c r="AT126" s="136">
        <v>792.15374408092646</v>
      </c>
      <c r="AU126" s="123">
        <v>746.23247550367876</v>
      </c>
      <c r="AV126" s="119">
        <v>331</v>
      </c>
      <c r="AW126" s="120">
        <v>508</v>
      </c>
      <c r="AX126" s="119">
        <v>9299</v>
      </c>
      <c r="AY126" s="119">
        <f t="shared" si="146"/>
        <v>1192.8308019215419</v>
      </c>
      <c r="AZ126" s="119">
        <v>777</v>
      </c>
      <c r="BA126" s="136">
        <v>183.72620562961646</v>
      </c>
      <c r="BB126" s="139">
        <v>377.83080192154193</v>
      </c>
      <c r="BC126" s="120">
        <v>47</v>
      </c>
      <c r="BD126" s="119">
        <f t="shared" si="147"/>
        <v>5566</v>
      </c>
      <c r="BE126" s="119">
        <v>2783</v>
      </c>
      <c r="BF126" s="120">
        <v>307</v>
      </c>
      <c r="BG126" s="120">
        <v>2219</v>
      </c>
      <c r="BH126" s="119">
        <v>2306</v>
      </c>
      <c r="BI126" s="119">
        <v>4704</v>
      </c>
      <c r="BJ126" s="119">
        <v>1154</v>
      </c>
      <c r="BK126" s="124">
        <f t="shared" si="148"/>
        <v>2683.8308019215419</v>
      </c>
      <c r="BL126" s="125"/>
      <c r="BM126" s="22">
        <f t="shared" si="149"/>
        <v>0.46236406413141473</v>
      </c>
      <c r="BN126" s="39">
        <f t="shared" si="203"/>
        <v>0.2898796313505122</v>
      </c>
      <c r="BO126" s="126">
        <f t="shared" si="204"/>
        <v>0.37286949676939729</v>
      </c>
      <c r="BP126" s="39">
        <f t="shared" si="205"/>
        <v>0.6195313731452079</v>
      </c>
      <c r="BQ126" s="127">
        <f t="shared" si="206"/>
        <v>0.21293522565437312</v>
      </c>
      <c r="BR126" s="127">
        <f t="shared" si="207"/>
        <v>1.2483499905713747E-2</v>
      </c>
      <c r="BS126" s="39">
        <f t="shared" si="208"/>
        <v>0.11356416157197535</v>
      </c>
      <c r="BT126" s="39">
        <f t="shared" si="209"/>
        <v>0.27198857003893107</v>
      </c>
      <c r="BU126" s="127">
        <f t="shared" si="210"/>
        <v>6.9498955930424516E-2</v>
      </c>
      <c r="BV126" s="127">
        <f t="shared" si="211"/>
        <v>0.10166285845477703</v>
      </c>
      <c r="BW126" s="125"/>
      <c r="BX126" s="22">
        <f t="shared" si="159"/>
        <v>0.52361354097444557</v>
      </c>
      <c r="BY126" s="39">
        <f t="shared" si="212"/>
        <v>0.2898796313505122</v>
      </c>
      <c r="BZ126" s="39">
        <f t="shared" si="213"/>
        <v>0.37286949676939729</v>
      </c>
      <c r="CA126" s="39">
        <f t="shared" si="214"/>
        <v>0.6195313731452079</v>
      </c>
      <c r="CB126" s="126">
        <f t="shared" si="215"/>
        <v>0.21293522565437312</v>
      </c>
      <c r="CC126" s="127">
        <f t="shared" si="216"/>
        <v>1.2483499905713747E-2</v>
      </c>
      <c r="CD126" s="127">
        <f t="shared" si="217"/>
        <v>0.11356416157197535</v>
      </c>
      <c r="CE126" s="39">
        <f t="shared" si="218"/>
        <v>0.27198857003893107</v>
      </c>
      <c r="CF126" s="127">
        <f t="shared" si="219"/>
        <v>6.9498955930424516E-2</v>
      </c>
      <c r="CG126" s="127">
        <f t="shared" si="220"/>
        <v>0.10166285845477703</v>
      </c>
      <c r="CH126" s="101"/>
      <c r="CI126" s="35">
        <v>2000</v>
      </c>
      <c r="CJ126" s="22">
        <v>0.52957445975095985</v>
      </c>
      <c r="CK126" s="22">
        <v>0.48152506500416498</v>
      </c>
      <c r="CL126" s="101"/>
      <c r="CT126" s="101"/>
      <c r="CU126" s="35">
        <v>2000</v>
      </c>
      <c r="CV126" s="39">
        <v>0.38436673832261997</v>
      </c>
      <c r="CW126" s="39">
        <v>0.78206114938817461</v>
      </c>
      <c r="CX126" s="39">
        <v>0.30020113088687339</v>
      </c>
      <c r="CY126" s="101"/>
      <c r="DG126" s="101"/>
      <c r="DH126" s="35">
        <v>1898</v>
      </c>
      <c r="DI126" s="258">
        <v>3.6</v>
      </c>
      <c r="DJ126" s="257">
        <v>24.6</v>
      </c>
      <c r="DK126" s="259">
        <v>0.94</v>
      </c>
      <c r="DL126" s="260">
        <v>1.38</v>
      </c>
      <c r="DM126" s="101"/>
    </row>
    <row r="127" spans="1:117" ht="14.25" x14ac:dyDescent="0.2">
      <c r="A127" s="101"/>
      <c r="B127" s="102">
        <v>1903</v>
      </c>
      <c r="C127" s="103">
        <v>16</v>
      </c>
      <c r="D127" s="104">
        <v>2228</v>
      </c>
      <c r="E127" s="105">
        <v>9888</v>
      </c>
      <c r="F127" s="106">
        <f t="shared" si="176"/>
        <v>9635.7681749149378</v>
      </c>
      <c r="G127" s="133">
        <f t="shared" si="169"/>
        <v>0.97449111801324206</v>
      </c>
      <c r="H127" s="106">
        <f>E127-F127</f>
        <v>252.23182508506216</v>
      </c>
      <c r="I127" s="109">
        <f t="shared" si="177"/>
        <v>5.400314720328072E-2</v>
      </c>
      <c r="J127" s="109">
        <f t="shared" si="178"/>
        <v>0.17331751922561886</v>
      </c>
      <c r="K127" s="110">
        <f t="shared" si="179"/>
        <v>0.28627921820007596</v>
      </c>
      <c r="L127" s="109">
        <f t="shared" si="180"/>
        <v>0.31158504601592674</v>
      </c>
      <c r="M127" s="109">
        <f t="shared" si="181"/>
        <v>0.22906553398058252</v>
      </c>
      <c r="N127" s="109">
        <f t="shared" si="182"/>
        <v>0.34646535611553708</v>
      </c>
      <c r="O127" s="111">
        <f t="shared" si="183"/>
        <v>0.47759267461629551</v>
      </c>
      <c r="P127" s="112">
        <f t="shared" si="184"/>
        <v>0.51407708458930756</v>
      </c>
      <c r="Q127" s="109">
        <f t="shared" si="185"/>
        <v>0.40867149873635022</v>
      </c>
      <c r="R127" s="109">
        <f t="shared" si="186"/>
        <v>0.66107642648680409</v>
      </c>
      <c r="S127" s="113">
        <f t="shared" si="187"/>
        <v>0.75662853426177445</v>
      </c>
      <c r="T127" s="109">
        <f t="shared" si="188"/>
        <v>0.20905230133527183</v>
      </c>
      <c r="U127" s="114">
        <f t="shared" si="189"/>
        <v>1.2817079236331637E-2</v>
      </c>
      <c r="V127" s="110">
        <f t="shared" si="190"/>
        <v>0.10392262131844131</v>
      </c>
      <c r="W127" s="115">
        <f t="shared" si="191"/>
        <v>9.4165752706117975E-2</v>
      </c>
      <c r="X127" s="109">
        <f t="shared" si="192"/>
        <v>9.5003275699690443E-2</v>
      </c>
      <c r="Y127" s="135">
        <f t="shared" si="193"/>
        <v>0.1178770683324591</v>
      </c>
      <c r="Z127" s="117">
        <f t="shared" si="194"/>
        <v>2.960160003055182E-2</v>
      </c>
      <c r="AA127" s="109">
        <f t="shared" si="195"/>
        <v>0.31461107037126701</v>
      </c>
      <c r="AB127" s="109">
        <f t="shared" si="196"/>
        <v>0.2333091020392547</v>
      </c>
      <c r="AC127" s="109">
        <f t="shared" si="139"/>
        <v>7.2695627294835724E-2</v>
      </c>
      <c r="AD127" s="116">
        <f t="shared" si="197"/>
        <v>0.37831426713088723</v>
      </c>
      <c r="AE127" s="117">
        <f t="shared" si="198"/>
        <v>0.2621455745701825</v>
      </c>
      <c r="AF127" s="118">
        <f t="shared" si="199"/>
        <v>6.4005054599208425E-2</v>
      </c>
      <c r="AG127" s="119">
        <v>8144</v>
      </c>
      <c r="AH127" s="119">
        <f t="shared" si="200"/>
        <v>34281</v>
      </c>
      <c r="AI127" s="120">
        <v>26137</v>
      </c>
      <c r="AJ127" s="121"/>
      <c r="AK127" s="119">
        <v>19776</v>
      </c>
      <c r="AL127" s="119">
        <v>3034</v>
      </c>
      <c r="AM127" s="119">
        <f t="shared" si="201"/>
        <v>4530</v>
      </c>
      <c r="AN127" s="119">
        <v>83884</v>
      </c>
      <c r="AO127" s="122">
        <v>75439</v>
      </c>
      <c r="AP127" s="119">
        <f t="shared" si="202"/>
        <v>6098</v>
      </c>
      <c r="AQ127" s="123">
        <v>15246</v>
      </c>
      <c r="AR127" s="119">
        <v>5369</v>
      </c>
      <c r="AS127" s="137">
        <v>1408</v>
      </c>
      <c r="AT127" s="136">
        <v>704.22555340010058</v>
      </c>
      <c r="AU127" s="123">
        <v>832.44266220868519</v>
      </c>
      <c r="AV127" s="119">
        <v>335</v>
      </c>
      <c r="AW127" s="120">
        <v>447</v>
      </c>
      <c r="AX127" s="119">
        <v>7899</v>
      </c>
      <c r="AY127" s="119">
        <f t="shared" si="146"/>
        <v>1035.100616962809</v>
      </c>
      <c r="AZ127" s="119">
        <v>729</v>
      </c>
      <c r="BA127" s="136">
        <v>197.82223798586185</v>
      </c>
      <c r="BB127" s="139">
        <v>262.10061696280894</v>
      </c>
      <c r="BC127" s="120">
        <v>12</v>
      </c>
      <c r="BD127" s="119">
        <f t="shared" si="147"/>
        <v>5464</v>
      </c>
      <c r="BE127" s="119">
        <v>2737</v>
      </c>
      <c r="BF127" s="120">
        <v>326</v>
      </c>
      <c r="BG127" s="120">
        <v>2012</v>
      </c>
      <c r="BH127" s="119">
        <v>2221</v>
      </c>
      <c r="BI127" s="119">
        <v>4679</v>
      </c>
      <c r="BJ127" s="119">
        <v>1161</v>
      </c>
      <c r="BK127" s="124">
        <f t="shared" si="148"/>
        <v>2483.100616962809</v>
      </c>
      <c r="BL127" s="125"/>
      <c r="BM127" s="22">
        <f t="shared" si="149"/>
        <v>0.47759267461629551</v>
      </c>
      <c r="BN127" s="39">
        <f t="shared" si="203"/>
        <v>0.31158504601592674</v>
      </c>
      <c r="BO127" s="126">
        <f t="shared" si="204"/>
        <v>0.40867149873635022</v>
      </c>
      <c r="BP127" s="39">
        <f t="shared" si="205"/>
        <v>0.66107642648680409</v>
      </c>
      <c r="BQ127" s="127">
        <f t="shared" si="206"/>
        <v>0.22906553398058252</v>
      </c>
      <c r="BR127" s="127">
        <f t="shared" si="207"/>
        <v>1.2817079236331637E-2</v>
      </c>
      <c r="BS127" s="39">
        <f t="shared" si="208"/>
        <v>0.10392262131844131</v>
      </c>
      <c r="BT127" s="39">
        <f t="shared" si="209"/>
        <v>0.28627921820007596</v>
      </c>
      <c r="BU127" s="127">
        <f t="shared" si="210"/>
        <v>7.2695627294835724E-2</v>
      </c>
      <c r="BV127" s="127">
        <f t="shared" si="211"/>
        <v>9.4165752706117975E-2</v>
      </c>
      <c r="BW127" s="125"/>
      <c r="BX127" s="22">
        <f t="shared" si="159"/>
        <v>0.51407708458930756</v>
      </c>
      <c r="BY127" s="39">
        <f t="shared" si="212"/>
        <v>0.31158504601592674</v>
      </c>
      <c r="BZ127" s="39">
        <f t="shared" si="213"/>
        <v>0.40867149873635022</v>
      </c>
      <c r="CA127" s="39">
        <f t="shared" si="214"/>
        <v>0.66107642648680409</v>
      </c>
      <c r="CB127" s="126">
        <f t="shared" si="215"/>
        <v>0.22906553398058252</v>
      </c>
      <c r="CC127" s="127">
        <f t="shared" si="216"/>
        <v>1.2817079236331637E-2</v>
      </c>
      <c r="CD127" s="127">
        <f t="shared" si="217"/>
        <v>0.10392262131844131</v>
      </c>
      <c r="CE127" s="39">
        <f t="shared" si="218"/>
        <v>0.28627921820007596</v>
      </c>
      <c r="CF127" s="127">
        <f t="shared" si="219"/>
        <v>7.2695627294835724E-2</v>
      </c>
      <c r="CG127" s="127">
        <f t="shared" si="220"/>
        <v>9.4165752706117975E-2</v>
      </c>
      <c r="CH127" s="101"/>
      <c r="CI127" s="35">
        <v>2001</v>
      </c>
      <c r="CJ127" s="22">
        <v>0.52408169181542585</v>
      </c>
      <c r="CK127" s="22">
        <v>0.48496474467178197</v>
      </c>
      <c r="CL127" s="101"/>
      <c r="CT127" s="101"/>
      <c r="CU127" s="35">
        <v>2001</v>
      </c>
      <c r="CV127" s="39">
        <v>0.37931071367448227</v>
      </c>
      <c r="CW127" s="39">
        <v>0.7588417207949596</v>
      </c>
      <c r="CX127" s="39">
        <v>0.29601066288637556</v>
      </c>
      <c r="CY127" s="101"/>
      <c r="DG127" s="101"/>
      <c r="DH127" s="35">
        <v>1897</v>
      </c>
      <c r="DI127" s="258">
        <v>4.3</v>
      </c>
      <c r="DJ127" s="257">
        <v>24.6</v>
      </c>
      <c r="DK127" s="259">
        <v>0.94</v>
      </c>
      <c r="DL127" s="260">
        <v>1.52</v>
      </c>
      <c r="DM127" s="101"/>
    </row>
    <row r="128" spans="1:117" ht="14.25" x14ac:dyDescent="0.2">
      <c r="A128" s="101"/>
      <c r="B128" s="102">
        <v>1902</v>
      </c>
      <c r="C128" s="103">
        <v>16</v>
      </c>
      <c r="D128" s="104">
        <v>2230</v>
      </c>
      <c r="E128" s="105">
        <v>9897</v>
      </c>
      <c r="F128" s="106">
        <f t="shared" si="176"/>
        <v>9828.8310826707748</v>
      </c>
      <c r="G128" s="132">
        <f t="shared" si="169"/>
        <v>0.99311216355165954</v>
      </c>
      <c r="H128" s="106">
        <f>E128-F128</f>
        <v>68.168917329225224</v>
      </c>
      <c r="I128" s="109">
        <f t="shared" si="177"/>
        <v>4.9306352228779583E-2</v>
      </c>
      <c r="J128" s="109">
        <f t="shared" si="178"/>
        <v>0.15906142693628386</v>
      </c>
      <c r="K128" s="110">
        <f t="shared" si="179"/>
        <v>0.28558797462054458</v>
      </c>
      <c r="L128" s="109">
        <f t="shared" si="180"/>
        <v>0.30998308753089776</v>
      </c>
      <c r="M128" s="109">
        <f t="shared" si="181"/>
        <v>0.20486486486486485</v>
      </c>
      <c r="N128" s="109">
        <f t="shared" si="182"/>
        <v>0.34360251704247508</v>
      </c>
      <c r="O128" s="111">
        <f t="shared" si="183"/>
        <v>0.47655920331544288</v>
      </c>
      <c r="P128" s="112">
        <f t="shared" si="184"/>
        <v>0.51472426471093846</v>
      </c>
      <c r="Q128" s="109">
        <f t="shared" si="185"/>
        <v>0.40764963987085023</v>
      </c>
      <c r="R128" s="109">
        <f t="shared" si="186"/>
        <v>0.66236554635475609</v>
      </c>
      <c r="S128" s="113">
        <f t="shared" si="187"/>
        <v>0.77642121327737501</v>
      </c>
      <c r="T128" s="109">
        <f t="shared" si="188"/>
        <v>0.21049217855780236</v>
      </c>
      <c r="U128" s="114">
        <f t="shared" si="189"/>
        <v>1.3506295307134682E-2</v>
      </c>
      <c r="V128" s="110">
        <f t="shared" si="190"/>
        <v>9.7518264517882147E-2</v>
      </c>
      <c r="W128" s="115">
        <f t="shared" si="191"/>
        <v>7.8412356746655948E-2</v>
      </c>
      <c r="X128" s="109">
        <f t="shared" si="192"/>
        <v>9.1769460362135111E-2</v>
      </c>
      <c r="Y128" s="135">
        <f t="shared" si="193"/>
        <v>0.1170508438494199</v>
      </c>
      <c r="Z128" s="117">
        <f t="shared" si="194"/>
        <v>2.8446980664098981E-2</v>
      </c>
      <c r="AA128" s="109">
        <f t="shared" si="195"/>
        <v>0.31876302931228101</v>
      </c>
      <c r="AB128" s="109">
        <f t="shared" si="196"/>
        <v>0.23494849294162534</v>
      </c>
      <c r="AC128" s="109">
        <f t="shared" si="139"/>
        <v>7.2830059252776372E-2</v>
      </c>
      <c r="AD128" s="116">
        <f t="shared" si="197"/>
        <v>0.37760396795116369</v>
      </c>
      <c r="AE128" s="117">
        <f t="shared" si="198"/>
        <v>0.26678028316727842</v>
      </c>
      <c r="AF128" s="118">
        <f t="shared" si="199"/>
        <v>6.436199780019633E-2</v>
      </c>
      <c r="AG128" s="119">
        <v>8258</v>
      </c>
      <c r="AH128" s="119">
        <f t="shared" si="200"/>
        <v>34468</v>
      </c>
      <c r="AI128" s="120">
        <v>26210</v>
      </c>
      <c r="AJ128" s="121"/>
      <c r="AK128" s="119">
        <v>20350</v>
      </c>
      <c r="AL128" s="119">
        <v>2832</v>
      </c>
      <c r="AM128" s="119">
        <f t="shared" si="201"/>
        <v>4169</v>
      </c>
      <c r="AN128" s="119">
        <v>84553</v>
      </c>
      <c r="AO128" s="122">
        <v>76280</v>
      </c>
      <c r="AP128" s="119">
        <f t="shared" si="202"/>
        <v>6158</v>
      </c>
      <c r="AQ128" s="123">
        <v>16181</v>
      </c>
      <c r="AR128" s="119">
        <v>5442</v>
      </c>
      <c r="AS128" s="137">
        <v>1591</v>
      </c>
      <c r="AT128" s="136">
        <v>720.95371301369084</v>
      </c>
      <c r="AU128" s="123">
        <v>1026.3103938333518</v>
      </c>
      <c r="AV128" s="119">
        <v>354</v>
      </c>
      <c r="AW128" s="120">
        <v>412</v>
      </c>
      <c r="AX128" s="119">
        <v>6630</v>
      </c>
      <c r="AY128" s="119">
        <f t="shared" si="146"/>
        <v>1012.2775560915611</v>
      </c>
      <c r="AZ128" s="119">
        <v>716</v>
      </c>
      <c r="BA128" s="136">
        <v>178.38428893153539</v>
      </c>
      <c r="BB128" s="139">
        <v>260.27755609156105</v>
      </c>
      <c r="BC128" s="120">
        <v>16</v>
      </c>
      <c r="BD128" s="119">
        <f t="shared" si="147"/>
        <v>5517</v>
      </c>
      <c r="BE128" s="119">
        <v>2681</v>
      </c>
      <c r="BF128" s="120">
        <v>340</v>
      </c>
      <c r="BG128" s="120">
        <v>1835</v>
      </c>
      <c r="BH128" s="119">
        <v>2145</v>
      </c>
      <c r="BI128" s="119">
        <v>4749</v>
      </c>
      <c r="BJ128" s="119">
        <v>983</v>
      </c>
      <c r="BK128" s="124">
        <f t="shared" si="148"/>
        <v>2405.2775560915611</v>
      </c>
      <c r="BL128" s="125"/>
      <c r="BM128" s="22">
        <f t="shared" si="149"/>
        <v>0.47655920331544288</v>
      </c>
      <c r="BN128" s="39">
        <f t="shared" si="203"/>
        <v>0.30998308753089776</v>
      </c>
      <c r="BO128" s="126">
        <f t="shared" si="204"/>
        <v>0.40764963987085023</v>
      </c>
      <c r="BP128" s="39">
        <f t="shared" si="205"/>
        <v>0.66236554635475609</v>
      </c>
      <c r="BQ128" s="127">
        <f t="shared" si="206"/>
        <v>0.20486486486486485</v>
      </c>
      <c r="BR128" s="127">
        <f t="shared" si="207"/>
        <v>1.3506295307134682E-2</v>
      </c>
      <c r="BS128" s="39">
        <f t="shared" si="208"/>
        <v>9.7518264517882147E-2</v>
      </c>
      <c r="BT128" s="39">
        <f t="shared" si="209"/>
        <v>0.28558797462054458</v>
      </c>
      <c r="BU128" s="127">
        <f t="shared" si="210"/>
        <v>7.2830059252776372E-2</v>
      </c>
      <c r="BV128" s="127">
        <f t="shared" si="211"/>
        <v>7.8412356746655948E-2</v>
      </c>
      <c r="BW128" s="125"/>
      <c r="BX128" s="22">
        <f t="shared" si="159"/>
        <v>0.51472426471093846</v>
      </c>
      <c r="BY128" s="39">
        <f t="shared" si="212"/>
        <v>0.30998308753089776</v>
      </c>
      <c r="BZ128" s="39">
        <f t="shared" si="213"/>
        <v>0.40764963987085023</v>
      </c>
      <c r="CA128" s="39">
        <f t="shared" si="214"/>
        <v>0.66236554635475609</v>
      </c>
      <c r="CB128" s="126">
        <f t="shared" si="215"/>
        <v>0.20486486486486485</v>
      </c>
      <c r="CC128" s="127">
        <f t="shared" si="216"/>
        <v>1.3506295307134682E-2</v>
      </c>
      <c r="CD128" s="127">
        <f t="shared" si="217"/>
        <v>9.7518264517882147E-2</v>
      </c>
      <c r="CE128" s="39">
        <f t="shared" si="218"/>
        <v>0.28558797462054458</v>
      </c>
      <c r="CF128" s="127">
        <f t="shared" si="219"/>
        <v>7.2830059252776372E-2</v>
      </c>
      <c r="CG128" s="127">
        <f t="shared" si="220"/>
        <v>7.8412356746655948E-2</v>
      </c>
      <c r="CH128" s="101"/>
      <c r="CI128" s="35">
        <v>2002</v>
      </c>
      <c r="CJ128" s="22">
        <v>0.51943315474021379</v>
      </c>
      <c r="CK128" s="22">
        <v>0.48787575031582736</v>
      </c>
      <c r="CL128" s="101"/>
      <c r="CT128" s="101"/>
      <c r="CU128" s="35">
        <v>2002</v>
      </c>
      <c r="CV128" s="39">
        <v>0.36969696969696969</v>
      </c>
      <c r="CW128" s="39">
        <v>0.74786270250860221</v>
      </c>
      <c r="CX128" s="39">
        <v>0.29275710958568274</v>
      </c>
      <c r="CY128" s="101"/>
      <c r="DG128" s="101"/>
      <c r="DH128" s="35">
        <v>1896</v>
      </c>
      <c r="DI128" s="258">
        <v>4.3600000000000003</v>
      </c>
      <c r="DJ128" s="257">
        <v>24.7</v>
      </c>
      <c r="DK128" s="259">
        <v>0.94</v>
      </c>
      <c r="DL128" s="260">
        <v>1.53</v>
      </c>
      <c r="DM128" s="101"/>
    </row>
    <row r="129" spans="1:117" ht="14.25" x14ac:dyDescent="0.2">
      <c r="A129" s="101"/>
      <c r="B129" s="102">
        <v>1901</v>
      </c>
      <c r="C129" s="103">
        <v>16</v>
      </c>
      <c r="D129" s="104">
        <v>2218</v>
      </c>
      <c r="E129" s="105">
        <v>11073</v>
      </c>
      <c r="F129" s="106">
        <f t="shared" si="176"/>
        <v>10850.808292200865</v>
      </c>
      <c r="G129" s="132">
        <f t="shared" si="169"/>
        <v>0.97993391964245147</v>
      </c>
      <c r="H129" s="106">
        <f>E129-F129</f>
        <v>222.19170779913475</v>
      </c>
      <c r="I129" s="109">
        <f t="shared" si="177"/>
        <v>5.4196603335716548E-2</v>
      </c>
      <c r="J129" s="109">
        <f t="shared" si="178"/>
        <v>0.16675682498467309</v>
      </c>
      <c r="K129" s="110">
        <f t="shared" si="179"/>
        <v>0.29157742694883942</v>
      </c>
      <c r="L129" s="109">
        <f t="shared" si="180"/>
        <v>0.32500380923358219</v>
      </c>
      <c r="M129" s="109">
        <f t="shared" si="181"/>
        <v>0.22064226750011928</v>
      </c>
      <c r="N129" s="109">
        <f t="shared" si="182"/>
        <v>0.35962648336683745</v>
      </c>
      <c r="O129" s="111">
        <f t="shared" si="183"/>
        <v>0.48656025125521307</v>
      </c>
      <c r="P129" s="112">
        <f t="shared" si="184"/>
        <v>0.5084614111447523</v>
      </c>
      <c r="Q129" s="109">
        <f t="shared" si="185"/>
        <v>0.43208429540899446</v>
      </c>
      <c r="R129" s="109">
        <f t="shared" si="186"/>
        <v>0.68390031032223086</v>
      </c>
      <c r="S129" s="113">
        <f t="shared" si="187"/>
        <v>0.75577914818421144</v>
      </c>
      <c r="T129" s="109">
        <f t="shared" si="188"/>
        <v>0.22474665512640196</v>
      </c>
      <c r="U129" s="114">
        <f t="shared" si="189"/>
        <v>1.6408813877168308E-2</v>
      </c>
      <c r="V129" s="110">
        <f t="shared" si="190"/>
        <v>8.3381480031944122E-2</v>
      </c>
      <c r="W129" s="115">
        <f t="shared" si="191"/>
        <v>8.1763733752153678E-2</v>
      </c>
      <c r="X129" s="109">
        <f t="shared" si="192"/>
        <v>9.4352473799426101E-2</v>
      </c>
      <c r="Y129" s="135">
        <f t="shared" si="193"/>
        <v>0.12978351832534371</v>
      </c>
      <c r="Z129" s="117">
        <f t="shared" si="194"/>
        <v>3.0664913395425243E-2</v>
      </c>
      <c r="AA129" s="109">
        <f t="shared" si="195"/>
        <v>0.32427382695539342</v>
      </c>
      <c r="AB129" s="109">
        <f t="shared" si="196"/>
        <v>0.22701864474016373</v>
      </c>
      <c r="AC129" s="109">
        <f t="shared" si="139"/>
        <v>7.3781924307598543E-2</v>
      </c>
      <c r="AD129" s="116">
        <f t="shared" si="197"/>
        <v>0.39932922211403227</v>
      </c>
      <c r="AE129" s="117">
        <f t="shared" si="198"/>
        <v>0.27179819726347187</v>
      </c>
      <c r="AF129" s="118">
        <f t="shared" si="199"/>
        <v>6.4053727774587135E-2</v>
      </c>
      <c r="AG129" s="119">
        <v>9136</v>
      </c>
      <c r="AH129" s="119">
        <f t="shared" si="200"/>
        <v>36865</v>
      </c>
      <c r="AI129" s="120">
        <v>27729</v>
      </c>
      <c r="AJ129" s="121"/>
      <c r="AK129" s="119">
        <v>20957</v>
      </c>
      <c r="AL129" s="119">
        <v>2931</v>
      </c>
      <c r="AM129" s="119">
        <f t="shared" si="201"/>
        <v>4624</v>
      </c>
      <c r="AN129" s="119">
        <v>85319</v>
      </c>
      <c r="AO129" s="122">
        <v>77105</v>
      </c>
      <c r="AP129" s="119">
        <f t="shared" si="202"/>
        <v>6295</v>
      </c>
      <c r="AQ129" s="123">
        <v>16333</v>
      </c>
      <c r="AR129" s="119">
        <v>5465</v>
      </c>
      <c r="AS129" s="137">
        <v>1530</v>
      </c>
      <c r="AT129" s="136">
        <v>640.08505980577843</v>
      </c>
      <c r="AU129" s="123">
        <v>1055.0639858767502</v>
      </c>
      <c r="AV129" s="119">
        <v>455</v>
      </c>
      <c r="AW129" s="120">
        <v>467</v>
      </c>
      <c r="AX129" s="119">
        <v>6976</v>
      </c>
      <c r="AY129" s="119">
        <f t="shared" si="146"/>
        <v>1225.2997459842863</v>
      </c>
      <c r="AZ129" s="119">
        <v>830</v>
      </c>
      <c r="BA129" s="136">
        <v>172.90239627344428</v>
      </c>
      <c r="BB129" s="139">
        <v>342.29974598428629</v>
      </c>
      <c r="BC129" s="120">
        <v>18</v>
      </c>
      <c r="BD129" s="119">
        <f t="shared" si="147"/>
        <v>6232</v>
      </c>
      <c r="BE129" s="119">
        <v>2851</v>
      </c>
      <c r="BF129" s="120">
        <v>416</v>
      </c>
      <c r="BG129" s="120">
        <v>1672</v>
      </c>
      <c r="BH129" s="119">
        <v>2274</v>
      </c>
      <c r="BI129" s="119">
        <v>5331</v>
      </c>
      <c r="BJ129" s="119">
        <v>1238</v>
      </c>
      <c r="BK129" s="124">
        <f t="shared" si="148"/>
        <v>2616.2997459842863</v>
      </c>
      <c r="BL129" s="125"/>
      <c r="BM129" s="22">
        <f t="shared" si="149"/>
        <v>0.48656025125521307</v>
      </c>
      <c r="BN129" s="39">
        <f t="shared" si="203"/>
        <v>0.32500380923358219</v>
      </c>
      <c r="BO129" s="126">
        <f t="shared" si="204"/>
        <v>0.43208429540899446</v>
      </c>
      <c r="BP129" s="39">
        <f t="shared" si="205"/>
        <v>0.68390031032223086</v>
      </c>
      <c r="BQ129" s="127">
        <f t="shared" si="206"/>
        <v>0.22064226750011928</v>
      </c>
      <c r="BR129" s="127">
        <f t="shared" si="207"/>
        <v>1.6408813877168308E-2</v>
      </c>
      <c r="BS129" s="39">
        <f t="shared" si="208"/>
        <v>8.3381480031944122E-2</v>
      </c>
      <c r="BT129" s="39">
        <f t="shared" si="209"/>
        <v>0.29157742694883942</v>
      </c>
      <c r="BU129" s="127">
        <f t="shared" si="210"/>
        <v>7.3781924307598543E-2</v>
      </c>
      <c r="BV129" s="127">
        <f t="shared" si="211"/>
        <v>8.1763733752153678E-2</v>
      </c>
      <c r="BW129" s="125"/>
      <c r="BX129" s="22">
        <f t="shared" si="159"/>
        <v>0.5084614111447523</v>
      </c>
      <c r="BY129" s="39">
        <f t="shared" si="212"/>
        <v>0.32500380923358219</v>
      </c>
      <c r="BZ129" s="39">
        <f t="shared" si="213"/>
        <v>0.43208429540899446</v>
      </c>
      <c r="CA129" s="39">
        <f t="shared" si="214"/>
        <v>0.68390031032223086</v>
      </c>
      <c r="CB129" s="126">
        <f t="shared" si="215"/>
        <v>0.22064226750011928</v>
      </c>
      <c r="CC129" s="127">
        <f t="shared" si="216"/>
        <v>1.6408813877168308E-2</v>
      </c>
      <c r="CD129" s="127">
        <f t="shared" si="217"/>
        <v>8.3381480031944122E-2</v>
      </c>
      <c r="CE129" s="39">
        <f t="shared" si="218"/>
        <v>0.29157742694883942</v>
      </c>
      <c r="CF129" s="127">
        <f t="shared" si="219"/>
        <v>7.3781924307598543E-2</v>
      </c>
      <c r="CG129" s="127">
        <f t="shared" si="220"/>
        <v>8.1763733752153678E-2</v>
      </c>
      <c r="CH129" s="101"/>
      <c r="CI129" s="35">
        <v>2003</v>
      </c>
      <c r="CJ129" s="22">
        <v>0.52222897637145071</v>
      </c>
      <c r="CK129" s="22">
        <v>0.48612495164162228</v>
      </c>
      <c r="CL129" s="101"/>
      <c r="CT129" s="101"/>
      <c r="CU129" s="35">
        <v>2003</v>
      </c>
      <c r="CV129" s="39">
        <v>0.37542478220742709</v>
      </c>
      <c r="CW129" s="39">
        <v>0.75462900665574106</v>
      </c>
      <c r="CX129" s="39">
        <v>0.2941733237420967</v>
      </c>
      <c r="CY129" s="101"/>
      <c r="DG129" s="101"/>
      <c r="DH129" s="35">
        <v>1895</v>
      </c>
      <c r="DI129" s="258">
        <v>4.7699999999999996</v>
      </c>
      <c r="DJ129" s="257">
        <v>24.6</v>
      </c>
      <c r="DK129" s="259">
        <v>0.93</v>
      </c>
      <c r="DL129" s="260">
        <v>1.59</v>
      </c>
      <c r="DM129" s="101"/>
    </row>
    <row r="130" spans="1:117" ht="15.75" customHeight="1" x14ac:dyDescent="0.2">
      <c r="A130" s="101"/>
      <c r="B130" s="102">
        <v>1900</v>
      </c>
      <c r="C130" s="103">
        <v>8</v>
      </c>
      <c r="D130" s="104">
        <v>1136</v>
      </c>
      <c r="E130" s="105">
        <v>5932</v>
      </c>
      <c r="F130" s="106">
        <f t="shared" si="176"/>
        <v>5942.520203661481</v>
      </c>
      <c r="G130" s="132">
        <f t="shared" si="169"/>
        <v>1.0017734665646461</v>
      </c>
      <c r="H130" s="106">
        <f t="shared" ref="H130:H131" si="227">F130-E130</f>
        <v>10.520203661480991</v>
      </c>
      <c r="I130" s="109">
        <f t="shared" si="177"/>
        <v>5.2730826721858109E-2</v>
      </c>
      <c r="J130" s="109">
        <f t="shared" si="178"/>
        <v>0.15998046466196889</v>
      </c>
      <c r="K130" s="110">
        <f t="shared" si="179"/>
        <v>0.29181944997749998</v>
      </c>
      <c r="L130" s="109">
        <f t="shared" si="180"/>
        <v>0.32960791077383006</v>
      </c>
      <c r="M130" s="109">
        <f t="shared" si="181"/>
        <v>0.20988558352402745</v>
      </c>
      <c r="N130" s="109">
        <f t="shared" si="182"/>
        <v>0.36627312685270369</v>
      </c>
      <c r="O130" s="111">
        <f t="shared" si="183"/>
        <v>0.4911027946758732</v>
      </c>
      <c r="P130" s="112">
        <f t="shared" si="184"/>
        <v>0.50561678081871386</v>
      </c>
      <c r="Q130" s="109">
        <f t="shared" si="185"/>
        <v>0.44284235943428768</v>
      </c>
      <c r="R130" s="109">
        <f t="shared" si="186"/>
        <v>0.70244716168136123</v>
      </c>
      <c r="S130" s="113">
        <f t="shared" si="187"/>
        <v>0.76222702853554736</v>
      </c>
      <c r="T130" s="109">
        <f t="shared" si="188"/>
        <v>0.23205190818391125</v>
      </c>
      <c r="U130" s="114">
        <f t="shared" si="189"/>
        <v>1.7721342356798994E-2</v>
      </c>
      <c r="V130" s="110">
        <f t="shared" si="190"/>
        <v>8.2057546167137549E-2</v>
      </c>
      <c r="W130" s="115">
        <f t="shared" si="191"/>
        <v>6.1653443716223985E-2</v>
      </c>
      <c r="X130" s="109">
        <f t="shared" si="192"/>
        <v>0.10773445979113291</v>
      </c>
      <c r="Y130" s="135">
        <f t="shared" si="193"/>
        <v>0.13641485569736692</v>
      </c>
      <c r="Z130" s="117">
        <f t="shared" si="194"/>
        <v>3.551013021010252E-2</v>
      </c>
      <c r="AA130" s="109">
        <f t="shared" si="195"/>
        <v>0.33617403482865754</v>
      </c>
      <c r="AB130" s="109">
        <f t="shared" si="196"/>
        <v>0.24747087141561433</v>
      </c>
      <c r="AC130" s="109">
        <f t="shared" si="139"/>
        <v>8.156835690467977E-2</v>
      </c>
      <c r="AD130" s="116">
        <f t="shared" si="197"/>
        <v>0.41387009000209307</v>
      </c>
      <c r="AE130" s="117">
        <f t="shared" si="198"/>
        <v>0.27918327711335988</v>
      </c>
      <c r="AF130" s="118">
        <f t="shared" si="199"/>
        <v>6.977118546625273E-2</v>
      </c>
      <c r="AG130" s="119">
        <v>4924</v>
      </c>
      <c r="AH130" s="119">
        <f t="shared" si="200"/>
        <v>19257</v>
      </c>
      <c r="AI130" s="120">
        <v>14333</v>
      </c>
      <c r="AJ130" s="121"/>
      <c r="AK130" s="119">
        <v>10925</v>
      </c>
      <c r="AL130" s="119">
        <v>1432</v>
      </c>
      <c r="AM130" s="119">
        <f t="shared" si="201"/>
        <v>2293</v>
      </c>
      <c r="AN130" s="119">
        <v>43485</v>
      </c>
      <c r="AO130" s="122">
        <v>39132</v>
      </c>
      <c r="AP130" s="119">
        <f t="shared" si="202"/>
        <v>3547</v>
      </c>
      <c r="AQ130" s="123">
        <v>8632</v>
      </c>
      <c r="AR130" s="119">
        <v>3034</v>
      </c>
      <c r="AS130" s="137">
        <v>834</v>
      </c>
      <c r="AT130" s="136">
        <v>370.13080921358255</v>
      </c>
      <c r="AU130" s="123">
        <v>562.77227919401435</v>
      </c>
      <c r="AV130" s="119">
        <v>254</v>
      </c>
      <c r="AW130" s="120">
        <v>220</v>
      </c>
      <c r="AX130" s="119">
        <v>2681</v>
      </c>
      <c r="AY130" s="119">
        <f t="shared" si="146"/>
        <v>746.15801218630804</v>
      </c>
      <c r="AZ130" s="119">
        <v>513</v>
      </c>
      <c r="BA130" s="136">
        <v>108.35981500718501</v>
      </c>
      <c r="BB130" s="139">
        <v>193.1580121863081</v>
      </c>
      <c r="BC130" s="120">
        <v>16</v>
      </c>
      <c r="BD130" s="119">
        <f t="shared" si="147"/>
        <v>3326</v>
      </c>
      <c r="BE130" s="119">
        <v>1685</v>
      </c>
      <c r="BF130" s="120">
        <v>333</v>
      </c>
      <c r="BG130" s="120">
        <v>806</v>
      </c>
      <c r="BH130" s="119">
        <v>1351</v>
      </c>
      <c r="BI130" s="119">
        <v>2757</v>
      </c>
      <c r="BJ130" s="119">
        <v>607</v>
      </c>
      <c r="BK130" s="124">
        <f t="shared" si="148"/>
        <v>1544.158012186308</v>
      </c>
      <c r="BL130" s="125"/>
      <c r="BM130" s="22">
        <f t="shared" si="149"/>
        <v>0.4911027946758732</v>
      </c>
      <c r="BN130" s="39">
        <f t="shared" si="203"/>
        <v>0.32960791077383006</v>
      </c>
      <c r="BO130" s="126">
        <f t="shared" si="204"/>
        <v>0.44284235943428768</v>
      </c>
      <c r="BP130" s="39">
        <f t="shared" si="205"/>
        <v>0.70244716168136123</v>
      </c>
      <c r="BQ130" s="127">
        <f t="shared" si="206"/>
        <v>0.20988558352402745</v>
      </c>
      <c r="BR130" s="127">
        <f t="shared" si="207"/>
        <v>1.7721342356798994E-2</v>
      </c>
      <c r="BS130" s="39">
        <f t="shared" si="208"/>
        <v>8.2057546167137549E-2</v>
      </c>
      <c r="BT130" s="39">
        <f t="shared" si="209"/>
        <v>0.29181944997749998</v>
      </c>
      <c r="BU130" s="127">
        <f t="shared" si="210"/>
        <v>8.156835690467977E-2</v>
      </c>
      <c r="BV130" s="127">
        <f t="shared" si="211"/>
        <v>6.1653443716223985E-2</v>
      </c>
      <c r="BW130" s="125"/>
      <c r="BX130" s="22">
        <f t="shared" si="159"/>
        <v>0.50561678081871386</v>
      </c>
      <c r="BY130" s="39">
        <f t="shared" si="212"/>
        <v>0.32960791077383006</v>
      </c>
      <c r="BZ130" s="39">
        <f t="shared" si="213"/>
        <v>0.44284235943428768</v>
      </c>
      <c r="CA130" s="39">
        <f t="shared" si="214"/>
        <v>0.70244716168136123</v>
      </c>
      <c r="CB130" s="126">
        <f t="shared" si="215"/>
        <v>0.20988558352402745</v>
      </c>
      <c r="CC130" s="127">
        <f t="shared" si="216"/>
        <v>1.7721342356798994E-2</v>
      </c>
      <c r="CD130" s="127">
        <f t="shared" si="217"/>
        <v>8.2057546167137549E-2</v>
      </c>
      <c r="CE130" s="39">
        <f t="shared" si="218"/>
        <v>0.29181944997749998</v>
      </c>
      <c r="CF130" s="127">
        <f t="shared" si="219"/>
        <v>8.156835690467977E-2</v>
      </c>
      <c r="CG130" s="127">
        <f t="shared" si="220"/>
        <v>6.1653443716223985E-2</v>
      </c>
      <c r="CH130" s="101"/>
      <c r="CI130" s="35">
        <v>2004</v>
      </c>
      <c r="CJ130" s="22">
        <v>0.524617865652383</v>
      </c>
      <c r="CK130" s="22">
        <v>0.48462898203499583</v>
      </c>
      <c r="CL130" s="101"/>
      <c r="CT130" s="101"/>
      <c r="CU130" s="35">
        <v>2004</v>
      </c>
      <c r="CV130" s="39">
        <v>0.37970923787651362</v>
      </c>
      <c r="CW130" s="39">
        <v>0.76288558884652413</v>
      </c>
      <c r="CX130" s="39">
        <v>0.29726028439480512</v>
      </c>
      <c r="CY130" s="101"/>
      <c r="DG130" s="101"/>
      <c r="DH130" s="35">
        <v>1894</v>
      </c>
      <c r="DI130" s="258">
        <v>5.33</v>
      </c>
      <c r="DJ130" s="257">
        <v>24.8</v>
      </c>
      <c r="DK130" s="259">
        <v>0.93</v>
      </c>
      <c r="DL130" s="260">
        <v>1.71</v>
      </c>
      <c r="DM130" s="101"/>
    </row>
    <row r="131" spans="1:117" ht="14.25" x14ac:dyDescent="0.2">
      <c r="A131" s="101"/>
      <c r="B131" s="102">
        <v>1899</v>
      </c>
      <c r="C131" s="103">
        <v>12</v>
      </c>
      <c r="D131" s="104">
        <v>1842</v>
      </c>
      <c r="E131" s="105">
        <v>9672</v>
      </c>
      <c r="F131" s="106">
        <f t="shared" si="176"/>
        <v>9694.7546774778493</v>
      </c>
      <c r="G131" s="132">
        <f t="shared" si="169"/>
        <v>1.0023526341478339</v>
      </c>
      <c r="H131" s="106">
        <f t="shared" si="227"/>
        <v>22.754677477849327</v>
      </c>
      <c r="I131" s="109">
        <f t="shared" si="177"/>
        <v>5.0902650822669107E-2</v>
      </c>
      <c r="J131" s="109">
        <f t="shared" si="178"/>
        <v>0.15482189400521285</v>
      </c>
      <c r="K131" s="110">
        <f t="shared" si="179"/>
        <v>0.29366580077288335</v>
      </c>
      <c r="L131" s="109">
        <f t="shared" si="180"/>
        <v>0.32878199268738573</v>
      </c>
      <c r="M131" s="109">
        <f t="shared" si="181"/>
        <v>0.20089059241305451</v>
      </c>
      <c r="N131" s="109">
        <f t="shared" si="182"/>
        <v>0.36629220634567039</v>
      </c>
      <c r="O131" s="111">
        <f t="shared" si="183"/>
        <v>0.49108684072138409</v>
      </c>
      <c r="P131" s="112">
        <f t="shared" si="184"/>
        <v>0.50562677149982727</v>
      </c>
      <c r="Q131" s="109">
        <f t="shared" si="185"/>
        <v>0.44299874314442411</v>
      </c>
      <c r="R131" s="109">
        <f t="shared" si="186"/>
        <v>0.70685625250637807</v>
      </c>
      <c r="S131" s="113">
        <f t="shared" si="187"/>
        <v>0.77067767158992184</v>
      </c>
      <c r="T131" s="109">
        <f t="shared" si="188"/>
        <v>0.22593397046046915</v>
      </c>
      <c r="U131" s="114">
        <f t="shared" si="189"/>
        <v>1.529105125977411E-2</v>
      </c>
      <c r="V131" s="110">
        <f t="shared" si="190"/>
        <v>8.2170654446583336E-2</v>
      </c>
      <c r="W131" s="115">
        <f t="shared" si="191"/>
        <v>5.4973148994515539E-2</v>
      </c>
      <c r="X131" s="109">
        <f t="shared" si="192"/>
        <v>0.10335571870934031</v>
      </c>
      <c r="Y131" s="135">
        <f t="shared" si="193"/>
        <v>0.13813985374771481</v>
      </c>
      <c r="Z131" s="117">
        <f t="shared" si="194"/>
        <v>3.3981499152893821E-2</v>
      </c>
      <c r="AA131" s="109">
        <f t="shared" si="195"/>
        <v>0.34056404616070768</v>
      </c>
      <c r="AB131" s="109">
        <f t="shared" si="196"/>
        <v>0.25399652476107731</v>
      </c>
      <c r="AC131" s="109">
        <f t="shared" si="139"/>
        <v>8.3509483546617913E-2</v>
      </c>
      <c r="AD131" s="116">
        <f t="shared" si="197"/>
        <v>0.42015638575152042</v>
      </c>
      <c r="AE131" s="117">
        <f t="shared" si="198"/>
        <v>0.28229322470801643</v>
      </c>
      <c r="AF131" s="118">
        <f t="shared" si="199"/>
        <v>7.1112317184643503E-2</v>
      </c>
      <c r="AG131" s="119">
        <v>7997</v>
      </c>
      <c r="AH131" s="119">
        <f t="shared" si="200"/>
        <v>31017</v>
      </c>
      <c r="AI131" s="120">
        <v>23020</v>
      </c>
      <c r="AJ131" s="121"/>
      <c r="AK131" s="119">
        <v>17741</v>
      </c>
      <c r="AL131" s="119">
        <v>2201</v>
      </c>
      <c r="AM131" s="119">
        <f t="shared" si="201"/>
        <v>3564</v>
      </c>
      <c r="AN131" s="119">
        <v>70016</v>
      </c>
      <c r="AO131" s="122">
        <v>62846</v>
      </c>
      <c r="AP131" s="119">
        <f t="shared" si="202"/>
        <v>5847</v>
      </c>
      <c r="AQ131" s="123">
        <v>14177</v>
      </c>
      <c r="AR131" s="119">
        <v>4979</v>
      </c>
      <c r="AS131" s="137">
        <v>1395</v>
      </c>
      <c r="AT131" s="136">
        <v>568.56846536034857</v>
      </c>
      <c r="AU131" s="123">
        <v>924.39310937983078</v>
      </c>
      <c r="AV131" s="119">
        <v>352</v>
      </c>
      <c r="AW131" s="120">
        <v>361</v>
      </c>
      <c r="AX131" s="119">
        <v>3849</v>
      </c>
      <c r="AY131" s="119">
        <f t="shared" si="146"/>
        <v>945.24864468901376</v>
      </c>
      <c r="AZ131" s="119">
        <v>868</v>
      </c>
      <c r="BA131" s="136">
        <v>156.72717139957786</v>
      </c>
      <c r="BB131" s="139">
        <v>262.24864468901376</v>
      </c>
      <c r="BC131" s="120">
        <v>61</v>
      </c>
      <c r="BD131" s="119">
        <f t="shared" si="147"/>
        <v>5201</v>
      </c>
      <c r="BE131" s="119">
        <v>2667</v>
      </c>
      <c r="BF131" s="120">
        <v>322</v>
      </c>
      <c r="BG131" s="120">
        <v>1323</v>
      </c>
      <c r="BH131" s="119">
        <v>2117</v>
      </c>
      <c r="BI131" s="119">
        <v>4457</v>
      </c>
      <c r="BJ131" s="119">
        <v>1011</v>
      </c>
      <c r="BK131" s="124">
        <f t="shared" si="148"/>
        <v>2379.2486446890139</v>
      </c>
      <c r="BL131" s="125"/>
      <c r="BM131" s="22">
        <f t="shared" si="149"/>
        <v>0.49108684072138409</v>
      </c>
      <c r="BN131" s="39">
        <f t="shared" si="203"/>
        <v>0.32878199268738573</v>
      </c>
      <c r="BO131" s="126">
        <f t="shared" si="204"/>
        <v>0.44299874314442411</v>
      </c>
      <c r="BP131" s="39">
        <f t="shared" si="205"/>
        <v>0.70685625250637807</v>
      </c>
      <c r="BQ131" s="127">
        <f t="shared" si="206"/>
        <v>0.20089059241305451</v>
      </c>
      <c r="BR131" s="127">
        <f t="shared" si="207"/>
        <v>1.529105125977411E-2</v>
      </c>
      <c r="BS131" s="39">
        <f t="shared" si="208"/>
        <v>8.2170654446583336E-2</v>
      </c>
      <c r="BT131" s="39">
        <f t="shared" si="209"/>
        <v>0.29366580077288335</v>
      </c>
      <c r="BU131" s="127">
        <f t="shared" si="210"/>
        <v>8.3509483546617913E-2</v>
      </c>
      <c r="BV131" s="127">
        <f t="shared" si="211"/>
        <v>5.4973148994515539E-2</v>
      </c>
      <c r="BW131" s="125"/>
      <c r="BX131" s="22">
        <f t="shared" si="159"/>
        <v>0.50562677149982727</v>
      </c>
      <c r="BY131" s="39">
        <f t="shared" si="212"/>
        <v>0.32878199268738573</v>
      </c>
      <c r="BZ131" s="39">
        <f t="shared" si="213"/>
        <v>0.44299874314442411</v>
      </c>
      <c r="CA131" s="39">
        <f t="shared" si="214"/>
        <v>0.70685625250637807</v>
      </c>
      <c r="CB131" s="126">
        <f t="shared" si="215"/>
        <v>0.20089059241305451</v>
      </c>
      <c r="CC131" s="127">
        <f t="shared" si="216"/>
        <v>1.529105125977411E-2</v>
      </c>
      <c r="CD131" s="127">
        <f t="shared" si="217"/>
        <v>8.2170654446583336E-2</v>
      </c>
      <c r="CE131" s="39">
        <f t="shared" si="218"/>
        <v>0.29366580077288335</v>
      </c>
      <c r="CF131" s="127">
        <f t="shared" si="219"/>
        <v>8.3509483546617913E-2</v>
      </c>
      <c r="CG131" s="127">
        <f t="shared" si="220"/>
        <v>5.4973148994515539E-2</v>
      </c>
      <c r="CH131" s="101"/>
      <c r="CI131" s="35">
        <v>2005</v>
      </c>
      <c r="CJ131" s="22">
        <v>0.52041670633403203</v>
      </c>
      <c r="CK131" s="22">
        <v>0.48725983089978531</v>
      </c>
      <c r="CL131" s="101"/>
      <c r="CT131" s="101"/>
      <c r="CU131" s="35">
        <v>2005</v>
      </c>
      <c r="CV131" s="39">
        <v>0.37404182680952486</v>
      </c>
      <c r="CW131" s="39">
        <v>0.7492401414009433</v>
      </c>
      <c r="CX131" s="39">
        <v>0.29528218260612626</v>
      </c>
      <c r="CY131" s="101"/>
      <c r="DG131" s="101"/>
      <c r="DH131" s="35">
        <v>1893</v>
      </c>
      <c r="DI131" s="258">
        <v>4.66</v>
      </c>
      <c r="DJ131" s="257">
        <v>24.8</v>
      </c>
      <c r="DK131" s="259">
        <v>0.93</v>
      </c>
      <c r="DL131" s="260">
        <v>1.59</v>
      </c>
      <c r="DM131" s="101"/>
    </row>
    <row r="132" spans="1:117" ht="14.25" x14ac:dyDescent="0.2">
      <c r="A132" s="101"/>
      <c r="B132" s="102">
        <v>1898</v>
      </c>
      <c r="C132" s="103">
        <v>12</v>
      </c>
      <c r="D132" s="104">
        <v>1840</v>
      </c>
      <c r="E132" s="105">
        <v>9129</v>
      </c>
      <c r="F132" s="106">
        <f t="shared" si="176"/>
        <v>9091.4773533672524</v>
      </c>
      <c r="G132" s="132">
        <f t="shared" si="169"/>
        <v>0.99588973089793542</v>
      </c>
      <c r="H132" s="106">
        <f t="shared" ref="H132" si="228">E132-F132</f>
        <v>37.522646632747637</v>
      </c>
      <c r="I132" s="109">
        <f t="shared" si="177"/>
        <v>4.6981304670973646E-2</v>
      </c>
      <c r="J132" s="109">
        <f t="shared" si="178"/>
        <v>0.15119595216191353</v>
      </c>
      <c r="K132" s="110">
        <f t="shared" si="179"/>
        <v>0.28360926655692403</v>
      </c>
      <c r="L132" s="109">
        <f t="shared" si="180"/>
        <v>0.3107312332056486</v>
      </c>
      <c r="M132" s="109">
        <f t="shared" si="181"/>
        <v>0.19386611618991448</v>
      </c>
      <c r="N132" s="109">
        <f t="shared" si="182"/>
        <v>0.34694626641770798</v>
      </c>
      <c r="O132" s="111">
        <f t="shared" si="183"/>
        <v>0.480853815740654</v>
      </c>
      <c r="P132" s="112">
        <f t="shared" si="184"/>
        <v>0.51203489366656385</v>
      </c>
      <c r="Q132" s="109">
        <f t="shared" si="185"/>
        <v>0.41978731919272771</v>
      </c>
      <c r="R132" s="109">
        <f t="shared" si="186"/>
        <v>0.67800775414148329</v>
      </c>
      <c r="S132" s="113">
        <f t="shared" si="187"/>
        <v>0.77989880404783807</v>
      </c>
      <c r="T132" s="109">
        <f t="shared" si="188"/>
        <v>0.23606255749770008</v>
      </c>
      <c r="U132" s="114">
        <f t="shared" si="189"/>
        <v>1.375344986200552E-2</v>
      </c>
      <c r="V132" s="110">
        <f t="shared" si="190"/>
        <v>8.9038065468196537E-2</v>
      </c>
      <c r="W132" s="115">
        <f t="shared" si="191"/>
        <v>6.035961351552227E-2</v>
      </c>
      <c r="X132" s="109">
        <f t="shared" si="192"/>
        <v>8.7881260648357426E-2</v>
      </c>
      <c r="Y132" s="135">
        <f t="shared" si="193"/>
        <v>0.13048139042936369</v>
      </c>
      <c r="Z132" s="117">
        <f t="shared" si="194"/>
        <v>2.7307452496931141E-2</v>
      </c>
      <c r="AA132" s="109">
        <f t="shared" si="195"/>
        <v>0.33106148772377531</v>
      </c>
      <c r="AB132" s="109">
        <f t="shared" si="196"/>
        <v>0.27401103955841766</v>
      </c>
      <c r="AC132" s="109">
        <f t="shared" si="139"/>
        <v>8.5143788233948886E-2</v>
      </c>
      <c r="AD132" s="116">
        <f t="shared" si="197"/>
        <v>0.41991720331186755</v>
      </c>
      <c r="AE132" s="117">
        <f t="shared" si="198"/>
        <v>0.27058297824803307</v>
      </c>
      <c r="AF132" s="118">
        <f t="shared" si="199"/>
        <v>7.27802870047453E-2</v>
      </c>
      <c r="AG132" s="119">
        <v>7630</v>
      </c>
      <c r="AH132" s="119">
        <f t="shared" si="200"/>
        <v>29370</v>
      </c>
      <c r="AI132" s="120">
        <v>21740</v>
      </c>
      <c r="AJ132" s="121"/>
      <c r="AK132" s="119">
        <v>16955</v>
      </c>
      <c r="AL132" s="119">
        <v>2088</v>
      </c>
      <c r="AM132" s="119">
        <f t="shared" si="201"/>
        <v>3287</v>
      </c>
      <c r="AN132" s="119">
        <v>69964</v>
      </c>
      <c r="AO132" s="122">
        <v>62661</v>
      </c>
      <c r="AP132" s="119">
        <f t="shared" si="202"/>
        <v>5957</v>
      </c>
      <c r="AQ132" s="123">
        <v>13668</v>
      </c>
      <c r="AR132" s="119">
        <v>5092</v>
      </c>
      <c r="AS132" s="137">
        <v>1354</v>
      </c>
      <c r="AT132" s="136">
        <v>589.68754327859278</v>
      </c>
      <c r="AU132" s="123">
        <v>865.87840947382404</v>
      </c>
      <c r="AV132" s="119">
        <v>299</v>
      </c>
      <c r="AW132" s="120">
        <v>381</v>
      </c>
      <c r="AX132" s="119">
        <v>4223</v>
      </c>
      <c r="AY132" s="119">
        <f t="shared" si="146"/>
        <v>982.53860649529042</v>
      </c>
      <c r="AZ132" s="119">
        <v>865</v>
      </c>
      <c r="BA132" s="136">
        <v>142.40768323969175</v>
      </c>
      <c r="BB132" s="139">
        <v>252.53860649529045</v>
      </c>
      <c r="BC132" s="120">
        <v>15</v>
      </c>
      <c r="BD132" s="119">
        <f t="shared" si="147"/>
        <v>5132</v>
      </c>
      <c r="BE132" s="119">
        <v>2069</v>
      </c>
      <c r="BF132" s="120">
        <v>349</v>
      </c>
      <c r="BG132" s="120">
        <v>1346</v>
      </c>
      <c r="BH132" s="119">
        <v>1658</v>
      </c>
      <c r="BI132" s="119">
        <v>4387</v>
      </c>
      <c r="BJ132" s="119">
        <v>900</v>
      </c>
      <c r="BK132" s="124">
        <f t="shared" si="148"/>
        <v>1910.5386064952904</v>
      </c>
      <c r="BL132" s="125"/>
      <c r="BM132" s="22">
        <f t="shared" si="149"/>
        <v>0.480853815740654</v>
      </c>
      <c r="BN132" s="39">
        <f t="shared" si="203"/>
        <v>0.3107312332056486</v>
      </c>
      <c r="BO132" s="126">
        <f t="shared" si="204"/>
        <v>0.41978731919272771</v>
      </c>
      <c r="BP132" s="39">
        <f t="shared" si="205"/>
        <v>0.67800775414148329</v>
      </c>
      <c r="BQ132" s="127">
        <f t="shared" si="206"/>
        <v>0.19386611618991448</v>
      </c>
      <c r="BR132" s="127">
        <f t="shared" si="207"/>
        <v>1.375344986200552E-2</v>
      </c>
      <c r="BS132" s="39">
        <f t="shared" si="208"/>
        <v>8.9038065468196537E-2</v>
      </c>
      <c r="BT132" s="39">
        <f t="shared" si="209"/>
        <v>0.28360926655692403</v>
      </c>
      <c r="BU132" s="127">
        <f t="shared" si="210"/>
        <v>8.5143788233948886E-2</v>
      </c>
      <c r="BV132" s="127">
        <f t="shared" si="211"/>
        <v>6.035961351552227E-2</v>
      </c>
      <c r="BW132" s="125"/>
      <c r="BX132" s="22">
        <f t="shared" si="159"/>
        <v>0.51203489366656385</v>
      </c>
      <c r="BY132" s="39">
        <f t="shared" si="212"/>
        <v>0.3107312332056486</v>
      </c>
      <c r="BZ132" s="39">
        <f t="shared" si="213"/>
        <v>0.41978731919272771</v>
      </c>
      <c r="CA132" s="39">
        <f t="shared" si="214"/>
        <v>0.67800775414148329</v>
      </c>
      <c r="CB132" s="126">
        <f t="shared" si="215"/>
        <v>0.19386611618991448</v>
      </c>
      <c r="CC132" s="127">
        <f t="shared" si="216"/>
        <v>1.375344986200552E-2</v>
      </c>
      <c r="CD132" s="127">
        <f t="shared" si="217"/>
        <v>8.9038065468196537E-2</v>
      </c>
      <c r="CE132" s="39">
        <f t="shared" si="218"/>
        <v>0.28360926655692403</v>
      </c>
      <c r="CF132" s="127">
        <f t="shared" si="219"/>
        <v>8.5143788233948886E-2</v>
      </c>
      <c r="CG132" s="127">
        <f t="shared" si="220"/>
        <v>6.035961351552227E-2</v>
      </c>
      <c r="CH132" s="101"/>
      <c r="CI132" s="35">
        <v>2006</v>
      </c>
      <c r="CJ132" s="22">
        <v>0.52668968436169938</v>
      </c>
      <c r="CK132" s="22">
        <v>0.48333156827692997</v>
      </c>
      <c r="CL132" s="101"/>
      <c r="CT132" s="101"/>
      <c r="CU132" s="35">
        <v>2006</v>
      </c>
      <c r="CV132" s="39">
        <v>0.38426977045902877</v>
      </c>
      <c r="CW132" s="39">
        <v>0.7684427260637936</v>
      </c>
      <c r="CX132" s="39">
        <v>0.30135311626776817</v>
      </c>
      <c r="CY132" s="101"/>
      <c r="DG132" s="101"/>
      <c r="DH132" s="35">
        <v>1892</v>
      </c>
      <c r="DI132" s="258">
        <v>3.28</v>
      </c>
      <c r="DJ132" s="257">
        <v>23.7</v>
      </c>
      <c r="DK132" s="259">
        <v>0.93</v>
      </c>
      <c r="DL132" s="260">
        <v>1.36</v>
      </c>
      <c r="DM132" s="101"/>
    </row>
    <row r="133" spans="1:117" ht="14.25" x14ac:dyDescent="0.2">
      <c r="A133" s="101"/>
      <c r="B133" s="102">
        <v>1897</v>
      </c>
      <c r="C133" s="103">
        <v>12</v>
      </c>
      <c r="D133" s="104">
        <v>1614</v>
      </c>
      <c r="E133" s="105">
        <v>9536</v>
      </c>
      <c r="F133" s="106">
        <f t="shared" si="176"/>
        <v>9671.4540186747872</v>
      </c>
      <c r="G133" s="132">
        <f t="shared" si="169"/>
        <v>1.0142044902133796</v>
      </c>
      <c r="H133" s="106">
        <f t="shared" ref="H133" si="229">F133-E133</f>
        <v>135.45401867478722</v>
      </c>
      <c r="I133" s="109">
        <f t="shared" si="177"/>
        <v>5.7750663800733341E-2</v>
      </c>
      <c r="J133" s="109">
        <f t="shared" si="178"/>
        <v>0.16703236423477785</v>
      </c>
      <c r="K133" s="110">
        <f t="shared" si="179"/>
        <v>0.30420921818303237</v>
      </c>
      <c r="L133" s="109">
        <f t="shared" si="180"/>
        <v>0.34574535339486662</v>
      </c>
      <c r="M133" s="109">
        <f t="shared" si="181"/>
        <v>0.2211596659000121</v>
      </c>
      <c r="N133" s="109">
        <f t="shared" si="182"/>
        <v>0.38607203995552652</v>
      </c>
      <c r="O133" s="111">
        <f t="shared" si="183"/>
        <v>0.50294241869226464</v>
      </c>
      <c r="P133" s="112">
        <f t="shared" si="184"/>
        <v>0.4982025746335304</v>
      </c>
      <c r="Q133" s="109">
        <f t="shared" si="185"/>
        <v>0.47240485522822101</v>
      </c>
      <c r="R133" s="109">
        <f t="shared" si="186"/>
        <v>0.73709051607256826</v>
      </c>
      <c r="S133" s="113">
        <f t="shared" si="187"/>
        <v>0.75525690254159805</v>
      </c>
      <c r="T133" s="109">
        <f t="shared" si="188"/>
        <v>0.21804717498628634</v>
      </c>
      <c r="U133" s="114">
        <f t="shared" si="189"/>
        <v>1.6822088133113915E-2</v>
      </c>
      <c r="V133" s="110">
        <f t="shared" si="190"/>
        <v>7.61388016446162E-2</v>
      </c>
      <c r="W133" s="115">
        <f t="shared" si="191"/>
        <v>5.8936022253129348E-2</v>
      </c>
      <c r="X133" s="109">
        <f t="shared" si="192"/>
        <v>8.2287953583067439E-2</v>
      </c>
      <c r="Y133" s="135">
        <f t="shared" si="193"/>
        <v>0.15071437602731066</v>
      </c>
      <c r="Z133" s="117">
        <f t="shared" si="194"/>
        <v>2.8450677591718033E-2</v>
      </c>
      <c r="AA133" s="109">
        <f t="shared" si="195"/>
        <v>0.35101847611704168</v>
      </c>
      <c r="AB133" s="109">
        <f t="shared" si="196"/>
        <v>0.25045712196013897</v>
      </c>
      <c r="AC133" s="109">
        <f t="shared" si="139"/>
        <v>8.6594386142369459E-2</v>
      </c>
      <c r="AD133" s="116">
        <f t="shared" si="197"/>
        <v>0.43591150118851707</v>
      </c>
      <c r="AE133" s="117">
        <f t="shared" si="198"/>
        <v>0.2915835730547271</v>
      </c>
      <c r="AF133" s="118">
        <f t="shared" si="199"/>
        <v>7.4740801618409403E-2</v>
      </c>
      <c r="AG133" s="119">
        <v>8014</v>
      </c>
      <c r="AH133" s="119">
        <f t="shared" si="200"/>
        <v>29890</v>
      </c>
      <c r="AI133" s="120">
        <v>21876</v>
      </c>
      <c r="AJ133" s="121"/>
      <c r="AK133" s="119">
        <v>16522</v>
      </c>
      <c r="AL133" s="119">
        <v>2322</v>
      </c>
      <c r="AM133" s="119">
        <f t="shared" si="201"/>
        <v>3654</v>
      </c>
      <c r="AN133" s="119">
        <v>63272</v>
      </c>
      <c r="AO133" s="122">
        <v>56663</v>
      </c>
      <c r="AP133" s="119">
        <f t="shared" si="202"/>
        <v>5479</v>
      </c>
      <c r="AQ133" s="123">
        <v>12868</v>
      </c>
      <c r="AR133" s="119">
        <v>4729</v>
      </c>
      <c r="AS133" s="137">
        <v>1102</v>
      </c>
      <c r="AT133" s="136">
        <v>535.61242477762403</v>
      </c>
      <c r="AU133" s="123">
        <v>653.28555170632944</v>
      </c>
      <c r="AV133" s="119">
        <v>368</v>
      </c>
      <c r="AW133" s="120">
        <v>401</v>
      </c>
      <c r="AX133" s="119">
        <v>3729</v>
      </c>
      <c r="AY133" s="119">
        <f t="shared" si="146"/>
        <v>956.13127258318343</v>
      </c>
      <c r="AZ133" s="119">
        <v>750</v>
      </c>
      <c r="BA133" s="136">
        <v>131.05538705994115</v>
      </c>
      <c r="BB133" s="139">
        <v>223.1312725831834</v>
      </c>
      <c r="BC133" s="120">
        <v>8</v>
      </c>
      <c r="BD133" s="119">
        <f t="shared" si="147"/>
        <v>4770</v>
      </c>
      <c r="BE133" s="119">
        <v>2705</v>
      </c>
      <c r="BF133" s="120">
        <v>332</v>
      </c>
      <c r="BG133" s="120">
        <v>1130</v>
      </c>
      <c r="BH133" s="119">
        <v>1577</v>
      </c>
      <c r="BI133" s="119">
        <v>4029</v>
      </c>
      <c r="BJ133" s="119">
        <v>964</v>
      </c>
      <c r="BK133" s="124">
        <f t="shared" si="148"/>
        <v>1800.1312725831833</v>
      </c>
      <c r="BL133" s="125"/>
      <c r="BM133" s="22">
        <f t="shared" si="149"/>
        <v>0.50294241869226464</v>
      </c>
      <c r="BN133" s="39">
        <f t="shared" si="203"/>
        <v>0.34574535339486662</v>
      </c>
      <c r="BO133" s="126">
        <f t="shared" si="204"/>
        <v>0.47240485522822101</v>
      </c>
      <c r="BP133" s="39">
        <f t="shared" si="205"/>
        <v>0.73709051607256826</v>
      </c>
      <c r="BQ133" s="127">
        <f t="shared" si="206"/>
        <v>0.2211596659000121</v>
      </c>
      <c r="BR133" s="127">
        <f t="shared" si="207"/>
        <v>1.6822088133113915E-2</v>
      </c>
      <c r="BS133" s="39">
        <f t="shared" si="208"/>
        <v>7.61388016446162E-2</v>
      </c>
      <c r="BT133" s="39">
        <f t="shared" si="209"/>
        <v>0.30420921818303237</v>
      </c>
      <c r="BU133" s="127">
        <f t="shared" si="210"/>
        <v>8.6594386142369459E-2</v>
      </c>
      <c r="BV133" s="127">
        <f t="shared" si="211"/>
        <v>5.8936022253129348E-2</v>
      </c>
      <c r="BW133" s="125"/>
      <c r="BX133" s="22">
        <f t="shared" si="159"/>
        <v>0.4982025746335304</v>
      </c>
      <c r="BY133" s="39">
        <f t="shared" si="212"/>
        <v>0.34574535339486662</v>
      </c>
      <c r="BZ133" s="39">
        <f t="shared" si="213"/>
        <v>0.47240485522822101</v>
      </c>
      <c r="CA133" s="39">
        <f t="shared" si="214"/>
        <v>0.73709051607256826</v>
      </c>
      <c r="CB133" s="126">
        <f t="shared" si="215"/>
        <v>0.2211596659000121</v>
      </c>
      <c r="CC133" s="127">
        <f t="shared" si="216"/>
        <v>1.6822088133113915E-2</v>
      </c>
      <c r="CD133" s="127">
        <f t="shared" si="217"/>
        <v>7.61388016446162E-2</v>
      </c>
      <c r="CE133" s="39">
        <f t="shared" si="218"/>
        <v>0.30420921818303237</v>
      </c>
      <c r="CF133" s="127">
        <f t="shared" si="219"/>
        <v>8.6594386142369459E-2</v>
      </c>
      <c r="CG133" s="127">
        <f t="shared" si="220"/>
        <v>5.8936022253129348E-2</v>
      </c>
      <c r="CH133" s="101"/>
      <c r="CI133" s="35">
        <v>2007</v>
      </c>
      <c r="CJ133" s="22">
        <v>0.52253591025770185</v>
      </c>
      <c r="CK133" s="22">
        <v>0.48593274358545985</v>
      </c>
      <c r="CL133" s="101"/>
      <c r="CT133" s="101"/>
      <c r="CU133" s="35">
        <v>2007</v>
      </c>
      <c r="CV133" s="39">
        <v>0.37599338362765938</v>
      </c>
      <c r="CW133" s="39">
        <v>0.75847834405867987</v>
      </c>
      <c r="CX133" s="39">
        <v>0.30300277108981055</v>
      </c>
      <c r="CY133" s="101"/>
      <c r="DG133" s="101"/>
      <c r="DH133" s="35">
        <v>1891</v>
      </c>
      <c r="DI133" s="258">
        <v>3.53</v>
      </c>
      <c r="DJ133" s="257">
        <v>23.5</v>
      </c>
      <c r="DK133" s="259">
        <v>0.93</v>
      </c>
      <c r="DL133" s="260">
        <v>1.43</v>
      </c>
      <c r="DM133" s="101"/>
    </row>
    <row r="134" spans="1:117" ht="14.25" x14ac:dyDescent="0.2">
      <c r="A134" s="101"/>
      <c r="B134" s="102">
        <v>1896</v>
      </c>
      <c r="C134" s="103">
        <v>12</v>
      </c>
      <c r="D134" s="104">
        <v>1584</v>
      </c>
      <c r="E134" s="105">
        <v>9560</v>
      </c>
      <c r="F134" s="106">
        <f t="shared" si="176"/>
        <v>9453.3251527547</v>
      </c>
      <c r="G134" s="132">
        <f t="shared" si="169"/>
        <v>0.98884154317517781</v>
      </c>
      <c r="H134" s="106">
        <f t="shared" ref="H134:H144" si="230">E134-F134</f>
        <v>106.67484724530004</v>
      </c>
      <c r="I134" s="109">
        <f t="shared" si="177"/>
        <v>5.7464245540735981E-2</v>
      </c>
      <c r="J134" s="109">
        <f t="shared" si="178"/>
        <v>0.16608610840183921</v>
      </c>
      <c r="K134" s="110">
        <f t="shared" si="179"/>
        <v>0.30159685569090389</v>
      </c>
      <c r="L134" s="109">
        <f t="shared" si="180"/>
        <v>0.34599067973646153</v>
      </c>
      <c r="M134" s="109">
        <f t="shared" si="181"/>
        <v>0.22154761167213927</v>
      </c>
      <c r="N134" s="109">
        <f t="shared" si="182"/>
        <v>0.38740846033431098</v>
      </c>
      <c r="O134" s="111">
        <f t="shared" si="183"/>
        <v>0.50340581607366153</v>
      </c>
      <c r="P134" s="112">
        <f t="shared" si="184"/>
        <v>0.49791238604928195</v>
      </c>
      <c r="Q134" s="109">
        <f t="shared" si="185"/>
        <v>0.47526916278322351</v>
      </c>
      <c r="R134" s="109">
        <f t="shared" si="186"/>
        <v>0.73858428351103211</v>
      </c>
      <c r="S134" s="113">
        <f t="shared" si="187"/>
        <v>0.74966327620640005</v>
      </c>
      <c r="T134" s="109">
        <f t="shared" si="188"/>
        <v>0.22530305141423992</v>
      </c>
      <c r="U134" s="114">
        <f t="shared" si="189"/>
        <v>1.8763643119223444E-2</v>
      </c>
      <c r="V134" s="110">
        <f t="shared" si="190"/>
        <v>7.8580927523212829E-2</v>
      </c>
      <c r="W134" s="115">
        <f t="shared" si="191"/>
        <v>5.6612566286357059E-2</v>
      </c>
      <c r="X134" s="109">
        <f t="shared" si="192"/>
        <v>9.6166810180157242E-2</v>
      </c>
      <c r="Y134" s="135">
        <f t="shared" si="193"/>
        <v>0.15362365418608387</v>
      </c>
      <c r="Z134" s="117">
        <f t="shared" si="194"/>
        <v>3.327282002231987E-2</v>
      </c>
      <c r="AA134" s="109">
        <f t="shared" si="195"/>
        <v>0.35117582317672108</v>
      </c>
      <c r="AB134" s="109">
        <f t="shared" si="196"/>
        <v>0.25498118991221957</v>
      </c>
      <c r="AC134" s="109">
        <f t="shared" si="139"/>
        <v>8.8221115217740634E-2</v>
      </c>
      <c r="AD134" s="116">
        <f t="shared" si="197"/>
        <v>0.44401096094003994</v>
      </c>
      <c r="AE134" s="117">
        <f t="shared" si="198"/>
        <v>0.29042589560429677</v>
      </c>
      <c r="AF134" s="118">
        <f t="shared" si="199"/>
        <v>7.8000964165193643E-2</v>
      </c>
      <c r="AG134" s="119">
        <v>8045</v>
      </c>
      <c r="AH134" s="119">
        <f t="shared" si="200"/>
        <v>29576</v>
      </c>
      <c r="AI134" s="120">
        <v>21531</v>
      </c>
      <c r="AJ134" s="121"/>
      <c r="AK134" s="119">
        <v>16141</v>
      </c>
      <c r="AL134" s="119">
        <v>2166</v>
      </c>
      <c r="AM134" s="119">
        <f t="shared" si="201"/>
        <v>3576</v>
      </c>
      <c r="AN134" s="119">
        <v>62230</v>
      </c>
      <c r="AO134" s="122">
        <v>55577</v>
      </c>
      <c r="AP134" s="119">
        <f t="shared" si="202"/>
        <v>5490</v>
      </c>
      <c r="AQ134" s="123">
        <v>12565</v>
      </c>
      <c r="AR134" s="119">
        <v>4854</v>
      </c>
      <c r="AS134" s="137">
        <v>1238</v>
      </c>
      <c r="AT134" s="136">
        <v>528.92595050229534</v>
      </c>
      <c r="AU134" s="123">
        <v>849.66631150365879</v>
      </c>
      <c r="AV134" s="119">
        <v>404</v>
      </c>
      <c r="AW134" s="120">
        <v>411</v>
      </c>
      <c r="AX134" s="119">
        <v>3523</v>
      </c>
      <c r="AY134" s="119">
        <f t="shared" si="146"/>
        <v>1026.5675899889659</v>
      </c>
      <c r="AZ134" s="119">
        <v>636</v>
      </c>
      <c r="BA134" s="136">
        <v>144.16410855073224</v>
      </c>
      <c r="BB134" s="139">
        <v>260.56758998896589</v>
      </c>
      <c r="BC134" s="120">
        <v>4</v>
      </c>
      <c r="BD134" s="119">
        <f t="shared" si="147"/>
        <v>4851</v>
      </c>
      <c r="BE134" s="119">
        <v>3059</v>
      </c>
      <c r="BF134" s="120">
        <v>355</v>
      </c>
      <c r="BG134" s="120">
        <v>1163</v>
      </c>
      <c r="BH134" s="119">
        <v>1810</v>
      </c>
      <c r="BI134" s="119">
        <v>4081</v>
      </c>
      <c r="BJ134" s="119">
        <v>1006</v>
      </c>
      <c r="BK134" s="124">
        <f t="shared" si="148"/>
        <v>2070.5675899889657</v>
      </c>
      <c r="BL134" s="125"/>
      <c r="BM134" s="22">
        <f t="shared" si="149"/>
        <v>0.50340581607366153</v>
      </c>
      <c r="BN134" s="39">
        <f t="shared" si="203"/>
        <v>0.34599067973646153</v>
      </c>
      <c r="BO134" s="126">
        <f t="shared" si="204"/>
        <v>0.47526916278322351</v>
      </c>
      <c r="BP134" s="39">
        <f t="shared" si="205"/>
        <v>0.73858428351103211</v>
      </c>
      <c r="BQ134" s="127">
        <f t="shared" si="206"/>
        <v>0.22154761167213927</v>
      </c>
      <c r="BR134" s="127">
        <f t="shared" si="207"/>
        <v>1.8763643119223444E-2</v>
      </c>
      <c r="BS134" s="39">
        <f t="shared" si="208"/>
        <v>7.8580927523212829E-2</v>
      </c>
      <c r="BT134" s="39">
        <f t="shared" si="209"/>
        <v>0.30159685569090389</v>
      </c>
      <c r="BU134" s="127">
        <f t="shared" si="210"/>
        <v>8.8221115217740634E-2</v>
      </c>
      <c r="BV134" s="127">
        <f t="shared" si="211"/>
        <v>5.6612566286357059E-2</v>
      </c>
      <c r="BW134" s="125"/>
      <c r="BX134" s="22">
        <f t="shared" si="159"/>
        <v>0.49791238604928195</v>
      </c>
      <c r="BY134" s="39">
        <f t="shared" si="212"/>
        <v>0.34599067973646153</v>
      </c>
      <c r="BZ134" s="39">
        <f t="shared" si="213"/>
        <v>0.47526916278322351</v>
      </c>
      <c r="CA134" s="39">
        <f t="shared" si="214"/>
        <v>0.73858428351103211</v>
      </c>
      <c r="CB134" s="126">
        <f t="shared" si="215"/>
        <v>0.22154761167213927</v>
      </c>
      <c r="CC134" s="127">
        <f t="shared" si="216"/>
        <v>1.8763643119223444E-2</v>
      </c>
      <c r="CD134" s="127">
        <f t="shared" si="217"/>
        <v>7.8580927523212829E-2</v>
      </c>
      <c r="CE134" s="39">
        <f t="shared" si="218"/>
        <v>0.30159685569090389</v>
      </c>
      <c r="CF134" s="127">
        <f t="shared" si="219"/>
        <v>8.8221115217740634E-2</v>
      </c>
      <c r="CG134" s="127">
        <f t="shared" si="220"/>
        <v>5.6612566286357059E-2</v>
      </c>
      <c r="CH134" s="101"/>
      <c r="CI134" s="35">
        <v>2008</v>
      </c>
      <c r="CJ134" s="22">
        <v>0.51947502005651314</v>
      </c>
      <c r="CK134" s="22">
        <v>0.48784953342865089</v>
      </c>
      <c r="CL134" s="101"/>
      <c r="CT134" s="101"/>
      <c r="CU134" s="35">
        <v>2008</v>
      </c>
      <c r="CV134" s="39">
        <v>0.36983227718234196</v>
      </c>
      <c r="CW134" s="39">
        <v>0.74930738919104456</v>
      </c>
      <c r="CX134" s="39">
        <v>0.29999155904448382</v>
      </c>
      <c r="CY134" s="101"/>
      <c r="DG134" s="101"/>
      <c r="DH134" s="35">
        <v>1890</v>
      </c>
      <c r="DI134" s="258">
        <v>3.88</v>
      </c>
      <c r="DJ134" s="257">
        <v>23.5</v>
      </c>
      <c r="DK134" s="259">
        <v>0.92</v>
      </c>
      <c r="DL134" s="260">
        <v>1.46</v>
      </c>
      <c r="DM134" s="101"/>
    </row>
    <row r="135" spans="1:117" ht="14.25" x14ac:dyDescent="0.2">
      <c r="A135" s="101"/>
      <c r="B135" s="102">
        <v>1895</v>
      </c>
      <c r="C135" s="103">
        <v>12</v>
      </c>
      <c r="D135" s="104">
        <v>1594</v>
      </c>
      <c r="E135" s="105">
        <v>10514</v>
      </c>
      <c r="F135" s="106">
        <f t="shared" si="176"/>
        <v>10292.742171159527</v>
      </c>
      <c r="G135" s="133">
        <f t="shared" si="169"/>
        <v>0.9789558846451899</v>
      </c>
      <c r="H135" s="106">
        <f t="shared" si="230"/>
        <v>221.25782884047294</v>
      </c>
      <c r="I135" s="109">
        <f t="shared" si="177"/>
        <v>6.1331068220785552E-2</v>
      </c>
      <c r="J135" s="109">
        <f t="shared" si="178"/>
        <v>0.17176968148376581</v>
      </c>
      <c r="K135" s="110">
        <f t="shared" si="179"/>
        <v>0.30730387239899659</v>
      </c>
      <c r="L135" s="109">
        <f t="shared" si="180"/>
        <v>0.35705409529202647</v>
      </c>
      <c r="M135" s="109">
        <f t="shared" si="181"/>
        <v>0.23171094074998513</v>
      </c>
      <c r="N135" s="109">
        <f t="shared" si="182"/>
        <v>0.39971472846375994</v>
      </c>
      <c r="O135" s="111">
        <f t="shared" si="183"/>
        <v>0.51194356633929117</v>
      </c>
      <c r="P135" s="112">
        <f t="shared" si="184"/>
        <v>0.49256587836125526</v>
      </c>
      <c r="Q135" s="109">
        <f t="shared" si="185"/>
        <v>0.49557201956805563</v>
      </c>
      <c r="R135" s="109">
        <f t="shared" si="186"/>
        <v>0.75830804656658313</v>
      </c>
      <c r="S135" s="113">
        <f t="shared" si="187"/>
        <v>0.741310189876206</v>
      </c>
      <c r="T135" s="109">
        <f t="shared" si="188"/>
        <v>0.23846865500682848</v>
      </c>
      <c r="U135" s="114">
        <f t="shared" si="189"/>
        <v>2.1498744438080974E-2</v>
      </c>
      <c r="V135" s="110">
        <f t="shared" si="190"/>
        <v>6.5503817997009967E-2</v>
      </c>
      <c r="W135" s="115">
        <f t="shared" si="191"/>
        <v>5.6958142607710822E-2</v>
      </c>
      <c r="X135" s="109">
        <f t="shared" si="192"/>
        <v>8.3723377313434072E-2</v>
      </c>
      <c r="Y135" s="135">
        <f t="shared" si="193"/>
        <v>0.16538467588441633</v>
      </c>
      <c r="Z135" s="117">
        <f t="shared" si="194"/>
        <v>2.9893774741441174E-2</v>
      </c>
      <c r="AA135" s="109">
        <f t="shared" si="195"/>
        <v>0.35859331810282319</v>
      </c>
      <c r="AB135" s="109">
        <f t="shared" si="196"/>
        <v>0.2549892065729768</v>
      </c>
      <c r="AC135" s="109">
        <f t="shared" si="139"/>
        <v>9.1044940462145882E-2</v>
      </c>
      <c r="AD135" s="116">
        <f t="shared" si="197"/>
        <v>0.46319221111062159</v>
      </c>
      <c r="AE135" s="117">
        <f t="shared" si="198"/>
        <v>0.296312601253786</v>
      </c>
      <c r="AF135" s="118">
        <f t="shared" si="199"/>
        <v>8.0537335032167742E-2</v>
      </c>
      <c r="AG135" s="119">
        <v>8806</v>
      </c>
      <c r="AH135" s="119">
        <f t="shared" si="200"/>
        <v>31505</v>
      </c>
      <c r="AI135" s="120">
        <v>22699</v>
      </c>
      <c r="AJ135" s="121"/>
      <c r="AK135" s="119">
        <v>16827</v>
      </c>
      <c r="AL135" s="119">
        <v>2414</v>
      </c>
      <c r="AM135" s="119">
        <f t="shared" si="201"/>
        <v>3899</v>
      </c>
      <c r="AN135" s="119">
        <v>63573</v>
      </c>
      <c r="AO135" s="122">
        <v>56788</v>
      </c>
      <c r="AP135" s="119">
        <f t="shared" si="202"/>
        <v>5788</v>
      </c>
      <c r="AQ135" s="123">
        <v>12928</v>
      </c>
      <c r="AR135" s="119">
        <v>5120</v>
      </c>
      <c r="AS135" s="137">
        <v>1202</v>
      </c>
      <c r="AT135" s="136">
        <v>489.87116471412924</v>
      </c>
      <c r="AU135" s="123">
        <v>753.66470925624765</v>
      </c>
      <c r="AV135" s="119">
        <v>488</v>
      </c>
      <c r="AW135" s="120">
        <v>396</v>
      </c>
      <c r="AX135" s="119">
        <v>3621</v>
      </c>
      <c r="AY135" s="119">
        <f t="shared" si="146"/>
        <v>995.43694163763985</v>
      </c>
      <c r="AZ135" s="119">
        <v>668</v>
      </c>
      <c r="BA135" s="136">
        <v>132.38103892872238</v>
      </c>
      <c r="BB135" s="139">
        <v>205.43694163763979</v>
      </c>
      <c r="BC135" s="120">
        <v>4</v>
      </c>
      <c r="BD135" s="119">
        <f t="shared" si="147"/>
        <v>5413</v>
      </c>
      <c r="BE135" s="119">
        <v>2896</v>
      </c>
      <c r="BF135" s="120">
        <v>394</v>
      </c>
      <c r="BG135" s="120">
        <v>997</v>
      </c>
      <c r="BH135" s="119">
        <v>1695</v>
      </c>
      <c r="BI135" s="119">
        <v>4619</v>
      </c>
      <c r="BJ135" s="119">
        <v>997</v>
      </c>
      <c r="BK135" s="124">
        <f t="shared" si="148"/>
        <v>1900.4369416376398</v>
      </c>
      <c r="BL135" s="125"/>
      <c r="BM135" s="22">
        <f t="shared" si="149"/>
        <v>0.51194356633929117</v>
      </c>
      <c r="BN135" s="39">
        <f t="shared" si="203"/>
        <v>0.35705409529202647</v>
      </c>
      <c r="BO135" s="126">
        <f t="shared" si="204"/>
        <v>0.49557201956805563</v>
      </c>
      <c r="BP135" s="39">
        <f t="shared" si="205"/>
        <v>0.75830804656658313</v>
      </c>
      <c r="BQ135" s="127">
        <f t="shared" si="206"/>
        <v>0.23171094074998513</v>
      </c>
      <c r="BR135" s="127">
        <f t="shared" si="207"/>
        <v>2.1498744438080974E-2</v>
      </c>
      <c r="BS135" s="39">
        <f t="shared" si="208"/>
        <v>6.5503817997009967E-2</v>
      </c>
      <c r="BT135" s="39">
        <f t="shared" si="209"/>
        <v>0.30730387239899659</v>
      </c>
      <c r="BU135" s="127">
        <f t="shared" si="210"/>
        <v>9.1044940462145882E-2</v>
      </c>
      <c r="BV135" s="127">
        <f t="shared" si="211"/>
        <v>5.6958142607710822E-2</v>
      </c>
      <c r="BW135" s="125"/>
      <c r="BX135" s="22">
        <f t="shared" si="159"/>
        <v>0.49256587836125526</v>
      </c>
      <c r="BY135" s="39">
        <f t="shared" si="212"/>
        <v>0.35705409529202647</v>
      </c>
      <c r="BZ135" s="39">
        <f t="shared" si="213"/>
        <v>0.49557201956805563</v>
      </c>
      <c r="CA135" s="39">
        <f t="shared" si="214"/>
        <v>0.75830804656658313</v>
      </c>
      <c r="CB135" s="126">
        <f t="shared" si="215"/>
        <v>0.23171094074998513</v>
      </c>
      <c r="CC135" s="127">
        <f t="shared" si="216"/>
        <v>2.1498744438080974E-2</v>
      </c>
      <c r="CD135" s="127">
        <f t="shared" si="217"/>
        <v>6.5503817997009967E-2</v>
      </c>
      <c r="CE135" s="39">
        <f t="shared" si="218"/>
        <v>0.30730387239899659</v>
      </c>
      <c r="CF135" s="127">
        <f t="shared" si="219"/>
        <v>9.1044940462145882E-2</v>
      </c>
      <c r="CG135" s="127">
        <f t="shared" si="220"/>
        <v>5.6958142607710822E-2</v>
      </c>
      <c r="CH135" s="101"/>
      <c r="CI135" s="35">
        <v>2009</v>
      </c>
      <c r="CJ135" s="22">
        <v>0.51966329080371787</v>
      </c>
      <c r="CK135" s="22">
        <v>0.487731634571687</v>
      </c>
      <c r="CL135" s="101"/>
      <c r="CT135" s="101"/>
      <c r="CU135" s="35">
        <v>2009</v>
      </c>
      <c r="CV135" s="39">
        <v>0.37035156270880215</v>
      </c>
      <c r="CW135" s="39">
        <v>0.75069198071961885</v>
      </c>
      <c r="CX135" s="39">
        <v>0.29927983699118071</v>
      </c>
      <c r="CY135" s="101"/>
      <c r="DG135" s="101"/>
      <c r="DH135" s="35">
        <v>1889</v>
      </c>
      <c r="DI135" s="258">
        <v>3.93</v>
      </c>
      <c r="DJ135" s="257">
        <v>23.4</v>
      </c>
      <c r="DK135" s="259">
        <v>0.92</v>
      </c>
      <c r="DL135" s="260">
        <v>1.44</v>
      </c>
      <c r="DM135" s="101"/>
    </row>
    <row r="136" spans="1:117" ht="14.25" x14ac:dyDescent="0.2">
      <c r="A136" s="101"/>
      <c r="B136" s="102">
        <v>1894</v>
      </c>
      <c r="C136" s="103">
        <v>12</v>
      </c>
      <c r="D136" s="104">
        <v>1596</v>
      </c>
      <c r="E136" s="105">
        <v>11796</v>
      </c>
      <c r="F136" s="106">
        <f t="shared" si="176"/>
        <v>11518.885514944868</v>
      </c>
      <c r="G136" s="133">
        <f t="shared" si="169"/>
        <v>0.97650775813367818</v>
      </c>
      <c r="H136" s="106">
        <f t="shared" si="230"/>
        <v>277.11448505513181</v>
      </c>
      <c r="I136" s="109">
        <f t="shared" si="177"/>
        <v>7.1804309485468912E-2</v>
      </c>
      <c r="J136" s="109">
        <f t="shared" si="178"/>
        <v>0.18691364924747494</v>
      </c>
      <c r="K136" s="110">
        <f t="shared" si="179"/>
        <v>0.3177292960996918</v>
      </c>
      <c r="L136" s="109">
        <f t="shared" si="180"/>
        <v>0.38415765662142476</v>
      </c>
      <c r="M136" s="109">
        <f t="shared" si="181"/>
        <v>0.26290078050423943</v>
      </c>
      <c r="N136" s="109">
        <f t="shared" si="182"/>
        <v>0.43505219097903675</v>
      </c>
      <c r="O136" s="111">
        <f t="shared" si="183"/>
        <v>0.530472159413931</v>
      </c>
      <c r="P136" s="112">
        <f t="shared" si="184"/>
        <v>0.48096290776129791</v>
      </c>
      <c r="Q136" s="109">
        <f t="shared" si="185"/>
        <v>0.53725941262173149</v>
      </c>
      <c r="R136" s="109">
        <f t="shared" si="186"/>
        <v>0.81147153565774799</v>
      </c>
      <c r="S136" s="113">
        <f t="shared" si="187"/>
        <v>0.71096650564892805</v>
      </c>
      <c r="T136" s="109">
        <f t="shared" si="188"/>
        <v>0.23006906463331869</v>
      </c>
      <c r="U136" s="114">
        <f t="shared" si="189"/>
        <v>2.5110782865583457E-2</v>
      </c>
      <c r="V136" s="110">
        <f t="shared" si="190"/>
        <v>6.4361308572023782E-2</v>
      </c>
      <c r="W136" s="115">
        <f t="shared" si="191"/>
        <v>5.1115711985277201E-2</v>
      </c>
      <c r="X136" s="109">
        <f t="shared" si="192"/>
        <v>8.3716134617607407E-2</v>
      </c>
      <c r="Y136" s="135">
        <f t="shared" si="193"/>
        <v>0.18090637221072003</v>
      </c>
      <c r="Z136" s="117">
        <f t="shared" si="194"/>
        <v>3.2160194096103795E-2</v>
      </c>
      <c r="AA136" s="109">
        <f t="shared" si="195"/>
        <v>0.3764193446787113</v>
      </c>
      <c r="AB136" s="109">
        <f t="shared" si="196"/>
        <v>0.25837358776797476</v>
      </c>
      <c r="AC136" s="109">
        <f t="shared" si="139"/>
        <v>9.9256192009815197E-2</v>
      </c>
      <c r="AD136" s="116">
        <f t="shared" si="197"/>
        <v>0.4709170026747575</v>
      </c>
      <c r="AE136" s="117">
        <f t="shared" si="198"/>
        <v>0.30930753599527588</v>
      </c>
      <c r="AF136" s="118">
        <f t="shared" si="199"/>
        <v>9.0023771183191478E-2</v>
      </c>
      <c r="AG136" s="119">
        <v>9983</v>
      </c>
      <c r="AH136" s="119">
        <f t="shared" si="200"/>
        <v>35032</v>
      </c>
      <c r="AI136" s="120">
        <v>25049</v>
      </c>
      <c r="AJ136" s="121"/>
      <c r="AK136" s="119">
        <v>17809</v>
      </c>
      <c r="AL136" s="119">
        <v>2753</v>
      </c>
      <c r="AM136" s="119">
        <f t="shared" si="201"/>
        <v>4682</v>
      </c>
      <c r="AN136" s="119">
        <v>65205</v>
      </c>
      <c r="AO136" s="122">
        <v>57577</v>
      </c>
      <c r="AP136" s="119">
        <f t="shared" si="202"/>
        <v>6472</v>
      </c>
      <c r="AQ136" s="123">
        <v>13127</v>
      </c>
      <c r="AR136" s="119">
        <v>5870</v>
      </c>
      <c r="AS136" s="137">
        <v>1298</v>
      </c>
      <c r="AT136" s="136">
        <v>456.1864184206238</v>
      </c>
      <c r="AU136" s="123">
        <v>829.77702854070003</v>
      </c>
      <c r="AV136" s="119">
        <v>629</v>
      </c>
      <c r="AW136" s="120">
        <v>488</v>
      </c>
      <c r="AX136" s="119">
        <v>3333</v>
      </c>
      <c r="AY136" s="119">
        <f t="shared" si="146"/>
        <v>1161.0054560364481</v>
      </c>
      <c r="AZ136" s="119">
        <v>602</v>
      </c>
      <c r="BA136" s="136">
        <v>158.53855758475956</v>
      </c>
      <c r="BB136" s="139">
        <v>254.00545603644807</v>
      </c>
      <c r="BC136" s="120">
        <v>3</v>
      </c>
      <c r="BD136" s="119">
        <f t="shared" si="147"/>
        <v>5763</v>
      </c>
      <c r="BE136" s="119">
        <v>3147</v>
      </c>
      <c r="BF136" s="120">
        <v>419</v>
      </c>
      <c r="BG136" s="120">
        <v>1156</v>
      </c>
      <c r="BH136" s="119">
        <v>1843</v>
      </c>
      <c r="BI136" s="119">
        <v>4853</v>
      </c>
      <c r="BJ136" s="119">
        <v>1300</v>
      </c>
      <c r="BK136" s="124">
        <f t="shared" si="148"/>
        <v>2097.0054560364479</v>
      </c>
      <c r="BL136" s="125"/>
      <c r="BM136" s="22">
        <f t="shared" si="149"/>
        <v>0.530472159413931</v>
      </c>
      <c r="BN136" s="39">
        <f t="shared" si="203"/>
        <v>0.38415765662142476</v>
      </c>
      <c r="BO136" s="126">
        <f t="shared" si="204"/>
        <v>0.53725941262173149</v>
      </c>
      <c r="BP136" s="39">
        <f t="shared" si="205"/>
        <v>0.81147153565774799</v>
      </c>
      <c r="BQ136" s="127">
        <f t="shared" si="206"/>
        <v>0.26290078050423943</v>
      </c>
      <c r="BR136" s="127">
        <f t="shared" si="207"/>
        <v>2.5110782865583457E-2</v>
      </c>
      <c r="BS136" s="39">
        <f t="shared" si="208"/>
        <v>6.4361308572023782E-2</v>
      </c>
      <c r="BT136" s="39">
        <f t="shared" si="209"/>
        <v>0.3177292960996918</v>
      </c>
      <c r="BU136" s="127">
        <f t="shared" si="210"/>
        <v>9.9256192009815197E-2</v>
      </c>
      <c r="BV136" s="127">
        <f t="shared" si="211"/>
        <v>5.1115711985277201E-2</v>
      </c>
      <c r="BW136" s="125"/>
      <c r="BX136" s="22">
        <f t="shared" si="159"/>
        <v>0.48096290776129791</v>
      </c>
      <c r="BY136" s="39">
        <f t="shared" si="212"/>
        <v>0.38415765662142476</v>
      </c>
      <c r="BZ136" s="39">
        <f t="shared" si="213"/>
        <v>0.53725941262173149</v>
      </c>
      <c r="CA136" s="39">
        <f t="shared" si="214"/>
        <v>0.81147153565774799</v>
      </c>
      <c r="CB136" s="126">
        <f t="shared" si="215"/>
        <v>0.26290078050423943</v>
      </c>
      <c r="CC136" s="127">
        <f t="shared" si="216"/>
        <v>2.5110782865583457E-2</v>
      </c>
      <c r="CD136" s="127">
        <f t="shared" si="217"/>
        <v>6.4361308572023782E-2</v>
      </c>
      <c r="CE136" s="39">
        <f t="shared" si="218"/>
        <v>0.3177292960996918</v>
      </c>
      <c r="CF136" s="127">
        <f t="shared" si="219"/>
        <v>9.9256192009815197E-2</v>
      </c>
      <c r="CG136" s="127">
        <f t="shared" si="220"/>
        <v>5.1115711985277201E-2</v>
      </c>
      <c r="CH136" s="101"/>
      <c r="CI136" s="35">
        <v>2010</v>
      </c>
      <c r="CJ136" s="22">
        <v>0.51222353863219616</v>
      </c>
      <c r="CK136" s="22">
        <v>0.49239055418686745</v>
      </c>
      <c r="CL136" s="101"/>
      <c r="CT136" s="101"/>
      <c r="CU136" s="35">
        <v>2010</v>
      </c>
      <c r="CV136" s="39">
        <v>0.35898638124956211</v>
      </c>
      <c r="CW136" s="39">
        <v>0.72831502039502904</v>
      </c>
      <c r="CX136" s="39">
        <v>0.29702900536266491</v>
      </c>
      <c r="CY136" s="101"/>
      <c r="DG136" s="101"/>
      <c r="DH136" s="35">
        <v>1888</v>
      </c>
      <c r="DI136" s="258">
        <v>2.95</v>
      </c>
      <c r="DJ136" s="257">
        <v>23.2</v>
      </c>
      <c r="DK136" s="259">
        <v>0.92</v>
      </c>
      <c r="DL136" s="260">
        <v>1.18</v>
      </c>
      <c r="DM136" s="101"/>
    </row>
    <row r="137" spans="1:117" ht="14.25" x14ac:dyDescent="0.2">
      <c r="A137" s="101"/>
      <c r="B137" s="102">
        <v>1893</v>
      </c>
      <c r="C137" s="103">
        <v>12</v>
      </c>
      <c r="D137" s="104">
        <v>1570</v>
      </c>
      <c r="E137" s="105">
        <v>10315</v>
      </c>
      <c r="F137" s="106">
        <f t="shared" ref="F137:F154" si="231">((((4/6)+((N137+R137+Y137+AC137+AA137+AF137+K137-(1-U137)-W137-X137)/20))*(AI137+(AR137+BI137)*5/6+(AW137+BC137+BF137)*1/6+AZ137*18/6+BE137*8/6-AS137*9/6-AT137*7/6-AV137*3/6-AX137*2/6-BG137*4/6-BH137)-(((2/6)-((N137+R137+T137+U137+AB137+AD137+AA137+AF137+K137)/20))*(AS137*17/6+AT137*12/6+AX137*3/6+BB137*2/6+BG137*5/6+BH137*8/6-AR137*1/6-AV137*9/6-AZ137*2/6))))/2</f>
        <v>9959.2841288901382</v>
      </c>
      <c r="G137" s="133">
        <f t="shared" si="169"/>
        <v>0.96551469984393001</v>
      </c>
      <c r="H137" s="106">
        <f t="shared" si="230"/>
        <v>355.71587110986184</v>
      </c>
      <c r="I137" s="109">
        <f t="shared" ref="I137:I154" si="232">AM137/AN137</f>
        <v>5.8165829145728647E-2</v>
      </c>
      <c r="J137" s="109">
        <f t="shared" ref="J137:J154" si="233">AM137/AI137</f>
        <v>0.17160859896219421</v>
      </c>
      <c r="K137" s="110">
        <f t="shared" ref="K137:K154" si="234">(AK137-AV137)/(AO137-AV137-AX137+AT137)</f>
        <v>0.28804166452832908</v>
      </c>
      <c r="L137" s="109">
        <f t="shared" ref="L137:L154" si="235">AI137/AN137</f>
        <v>0.33894472361809047</v>
      </c>
      <c r="M137" s="109">
        <f t="shared" ref="M137:M154" si="236">AM137/AK137</f>
        <v>0.23276566329416201</v>
      </c>
      <c r="N137" s="109">
        <f t="shared" ref="N137:N154" si="237">AI137/AO137</f>
        <v>0.37934549544799467</v>
      </c>
      <c r="O137" s="111">
        <f t="shared" ref="O137:O154" si="238">(K137*0.7635+L137*0.7562+M137*0.75+Q137*0.7248+R137*0.7021+U137*0.6285+1-V137*0.5884+1-W137*0.5276+AC137*0.3663)/6.931</f>
        <v>0.50203524147949985</v>
      </c>
      <c r="P137" s="112">
        <f t="shared" ref="P137:P154" si="239">(1-K137*0.7635+1-L137*0.7562+1-M137*0.75+1-Q137*0.7248+1-R137*0.7021+1-U137*0.6285+V137*0.5884+W137*0.5276+1-AC137*0.3663)/11.068</f>
        <v>0.49877066690509464</v>
      </c>
      <c r="Q137" s="109">
        <f t="shared" ref="Q137:Q154" si="240">AH137/AN137</f>
        <v>0.47330402010050249</v>
      </c>
      <c r="R137" s="109">
        <f t="shared" ref="R137:R154" si="241">N137+AA137</f>
        <v>0.73267686671794652</v>
      </c>
      <c r="S137" s="113">
        <f t="shared" ref="S137:S154" si="242">AK137/AI137</f>
        <v>0.73725908080059299</v>
      </c>
      <c r="T137" s="109">
        <f t="shared" ref="T137:T154" si="243">BD137/AI137</f>
        <v>0.26148999258710154</v>
      </c>
      <c r="U137" s="114">
        <f t="shared" ref="U137:U154" si="244">AV137/AI137</f>
        <v>2.1312083024462566E-2</v>
      </c>
      <c r="V137" s="110">
        <f t="shared" ref="V137:V154" si="245">(AT137+BG137)/AI137</f>
        <v>9.0731242825953004E-2</v>
      </c>
      <c r="W137" s="115">
        <f t="shared" ref="W137:W154" si="246">AX137/AN137</f>
        <v>5.2465452261306535E-2</v>
      </c>
      <c r="X137" s="109">
        <f t="shared" ref="X137:X154" si="247">BK137/AI137</f>
        <v>8.6448101034988012E-2</v>
      </c>
      <c r="Y137" s="135">
        <f t="shared" ref="Y137:Y154" si="248">E137/AN137</f>
        <v>0.161981783919598</v>
      </c>
      <c r="Z137" s="117">
        <f t="shared" ref="Z137:Z154" si="249">BK137/AN137</f>
        <v>2.9301127712612767E-2</v>
      </c>
      <c r="AA137" s="109">
        <f t="shared" ref="AA137:AA154" si="250">(AK137+AR137+AZ137)/(AO137+AR137+AT137+AZ137)</f>
        <v>0.35333137126995184</v>
      </c>
      <c r="AB137" s="109">
        <f t="shared" ref="AB137:AB154" si="251">AP137/AI137</f>
        <v>0.31421423276501109</v>
      </c>
      <c r="AC137" s="109">
        <f t="shared" ref="AC137:AC154" si="252">AP137/AN137</f>
        <v>0.10650125628140704</v>
      </c>
      <c r="AD137" s="116">
        <f t="shared" ref="AD137:AD154" si="253">E137/AI137</f>
        <v>0.47790029651593774</v>
      </c>
      <c r="AE137" s="117">
        <f t="shared" ref="AE137:AE154" si="254">AK137/AO137</f>
        <v>0.2796759112798341</v>
      </c>
      <c r="AF137" s="118">
        <f t="shared" ref="AF137:AF154" si="255">AR137/AN137</f>
        <v>9.6466708542713567E-2</v>
      </c>
      <c r="AG137" s="119">
        <v>8556</v>
      </c>
      <c r="AH137" s="119">
        <f t="shared" ref="AH137:AH154" si="256">AI137+AG137</f>
        <v>30140</v>
      </c>
      <c r="AI137" s="120">
        <v>21584</v>
      </c>
      <c r="AJ137" s="121"/>
      <c r="AK137" s="119">
        <v>15913</v>
      </c>
      <c r="AL137" s="119">
        <v>2197</v>
      </c>
      <c r="AM137" s="119">
        <f t="shared" ref="AM137:AM154" si="257">AK137-AQ137</f>
        <v>3704</v>
      </c>
      <c r="AN137" s="119">
        <v>63680</v>
      </c>
      <c r="AO137" s="122">
        <v>56898</v>
      </c>
      <c r="AP137" s="119">
        <f t="shared" ref="AP137:AP154" si="258">AR137+AZ137</f>
        <v>6782</v>
      </c>
      <c r="AQ137" s="123">
        <v>12209</v>
      </c>
      <c r="AR137" s="119">
        <v>6143</v>
      </c>
      <c r="AS137" s="137">
        <v>1268</v>
      </c>
      <c r="AT137" s="136">
        <v>551.48875354345705</v>
      </c>
      <c r="AU137" s="123">
        <v>877.62647956267665</v>
      </c>
      <c r="AV137" s="119">
        <v>460</v>
      </c>
      <c r="AW137" s="120">
        <v>521</v>
      </c>
      <c r="AX137" s="119">
        <v>3341</v>
      </c>
      <c r="AY137" s="119">
        <f t="shared" ref="AY137:AY154" si="259">AW137+BB137+BF137</f>
        <v>1308.8958127391811</v>
      </c>
      <c r="AZ137" s="119">
        <v>639</v>
      </c>
      <c r="BA137" s="136">
        <v>133.13444000611807</v>
      </c>
      <c r="BB137" s="139">
        <v>251.89581273918117</v>
      </c>
      <c r="BC137" s="120">
        <v>6</v>
      </c>
      <c r="BD137" s="119">
        <f t="shared" ref="BD137:BD154" si="260">AW137+BC137+BF137+BI137</f>
        <v>5644</v>
      </c>
      <c r="BE137" s="119">
        <v>2750</v>
      </c>
      <c r="BF137" s="120">
        <v>536</v>
      </c>
      <c r="BG137" s="136">
        <v>1406.8543916119127</v>
      </c>
      <c r="BH137" s="119">
        <v>1614</v>
      </c>
      <c r="BI137" s="119">
        <v>4581</v>
      </c>
      <c r="BJ137" s="119">
        <v>1047</v>
      </c>
      <c r="BK137" s="124">
        <f t="shared" ref="BK137:BK154" si="261">BB137+BH137</f>
        <v>1865.8958127391811</v>
      </c>
      <c r="BL137" s="125"/>
      <c r="BM137" s="22">
        <f t="shared" ref="BM137:BM154" si="262">(BT137*0.7635+BN137*0.7562+BQ137*0.75+BO137*0.7248+BP137*0.7021+BR137*0.6285+1-BS137*0.5884+1-BV137*0.5276+BU137*0.3663)/6.931</f>
        <v>0.50203524147949985</v>
      </c>
      <c r="BN137" s="39">
        <f t="shared" ref="BN137:BN154" si="263">AI137/AN137</f>
        <v>0.33894472361809047</v>
      </c>
      <c r="BO137" s="126">
        <f t="shared" ref="BO137:BO154" si="264">AH137/AN137</f>
        <v>0.47330402010050249</v>
      </c>
      <c r="BP137" s="39">
        <f t="shared" ref="BP137:BP154" si="265">N137+AA137</f>
        <v>0.73267686671794652</v>
      </c>
      <c r="BQ137" s="127">
        <f t="shared" ref="BQ137:BQ154" si="266">AM137/AK137</f>
        <v>0.23276566329416201</v>
      </c>
      <c r="BR137" s="127">
        <f t="shared" ref="BR137:BR154" si="267">AV137/AI137</f>
        <v>2.1312083024462566E-2</v>
      </c>
      <c r="BS137" s="39">
        <f t="shared" ref="BS137:BS154" si="268">(AT137+BG137)/AI137</f>
        <v>9.0731242825953004E-2</v>
      </c>
      <c r="BT137" s="39">
        <f t="shared" ref="BT137:BT154" si="269">(AK137-AV137)/(AO137-AV137-AX137+AT137)</f>
        <v>0.28804166452832908</v>
      </c>
      <c r="BU137" s="127">
        <f t="shared" ref="BU137:BU154" si="270">AP137/AN137</f>
        <v>0.10650125628140704</v>
      </c>
      <c r="BV137" s="127">
        <f t="shared" ref="BV137:BV154" si="271">AX137/AN137</f>
        <v>5.2465452261306535E-2</v>
      </c>
      <c r="BW137" s="125"/>
      <c r="BX137" s="22">
        <f t="shared" ref="BX137:BX154" si="272">(1-CE137*0.7635+1-BY137*0.7562+1-CB137*0.75+1-BZ137*0.7248+1-CA137*0.7021+1-CC137*0.6285+CD137*0.5884+CG137*0.5276+1-CF137*0.3663)/11.068</f>
        <v>0.49877066690509464</v>
      </c>
      <c r="BY137" s="39">
        <f t="shared" ref="BY137:BY154" si="273">AI137/AN137</f>
        <v>0.33894472361809047</v>
      </c>
      <c r="BZ137" s="39">
        <f t="shared" ref="BZ137:BZ154" si="274">AH137/AN137</f>
        <v>0.47330402010050249</v>
      </c>
      <c r="CA137" s="39">
        <f t="shared" ref="CA137:CA154" si="275">N137+AA137</f>
        <v>0.73267686671794652</v>
      </c>
      <c r="CB137" s="126">
        <f t="shared" ref="CB137:CB154" si="276">AM137/AK137</f>
        <v>0.23276566329416201</v>
      </c>
      <c r="CC137" s="127">
        <f t="shared" ref="CC137:CC154" si="277">AV137/AI137</f>
        <v>2.1312083024462566E-2</v>
      </c>
      <c r="CD137" s="127">
        <f t="shared" ref="CD137:CD154" si="278">(AT137+BG137)/AI137</f>
        <v>9.0731242825953004E-2</v>
      </c>
      <c r="CE137" s="39">
        <f t="shared" ref="CE137:CE154" si="279">(AK137-AV137)/(AO137-AV137-AX137+AT137)</f>
        <v>0.28804166452832908</v>
      </c>
      <c r="CF137" s="127">
        <f t="shared" ref="CF137:CF154" si="280">AP137/AN137</f>
        <v>0.10650125628140704</v>
      </c>
      <c r="CG137" s="127">
        <f t="shared" ref="CG137:CG154" si="281">AX137/AN137</f>
        <v>5.2465452261306535E-2</v>
      </c>
      <c r="CH137" s="101"/>
      <c r="CI137" s="35">
        <v>2011</v>
      </c>
      <c r="CJ137" s="22">
        <v>0.50984718062050649</v>
      </c>
      <c r="CK137" s="22">
        <v>0.49387867646542005</v>
      </c>
      <c r="CL137" s="101"/>
      <c r="CT137" s="101"/>
      <c r="CU137" s="35">
        <v>2011</v>
      </c>
      <c r="CV137" s="39">
        <v>0.35692191422170638</v>
      </c>
      <c r="CW137" s="39">
        <v>0.71956969792641279</v>
      </c>
      <c r="CX137" s="39">
        <v>0.2947889228460438</v>
      </c>
      <c r="CY137" s="101"/>
      <c r="DG137" s="101"/>
      <c r="DH137" s="35">
        <v>1887</v>
      </c>
      <c r="DI137" s="258">
        <v>4.17</v>
      </c>
      <c r="DJ137" s="257">
        <v>24.1</v>
      </c>
      <c r="DK137" s="259">
        <v>0.91</v>
      </c>
      <c r="DL137" s="260">
        <v>1.43</v>
      </c>
      <c r="DM137" s="101"/>
    </row>
    <row r="138" spans="1:117" ht="14.25" x14ac:dyDescent="0.2">
      <c r="A138" s="101"/>
      <c r="B138" s="102">
        <v>1892</v>
      </c>
      <c r="C138" s="103">
        <v>12</v>
      </c>
      <c r="D138" s="104">
        <v>1836</v>
      </c>
      <c r="E138" s="105">
        <v>9388</v>
      </c>
      <c r="F138" s="106">
        <f t="shared" si="231"/>
        <v>9265.1350245717385</v>
      </c>
      <c r="G138" s="132">
        <f t="shared" ref="G138:G154" si="282">F138/E138</f>
        <v>0.98691255055088822</v>
      </c>
      <c r="H138" s="106">
        <f t="shared" si="230"/>
        <v>122.86497542826146</v>
      </c>
      <c r="I138" s="109">
        <f t="shared" si="232"/>
        <v>4.8629894498336046E-2</v>
      </c>
      <c r="J138" s="109">
        <f t="shared" si="233"/>
        <v>0.1641412934372162</v>
      </c>
      <c r="K138" s="110">
        <f t="shared" si="234"/>
        <v>0.26250886709086624</v>
      </c>
      <c r="L138" s="109">
        <f t="shared" si="235"/>
        <v>0.29626849819443463</v>
      </c>
      <c r="M138" s="109">
        <f t="shared" si="236"/>
        <v>0.21952310937799654</v>
      </c>
      <c r="N138" s="109">
        <f t="shared" si="237"/>
        <v>0.32752520508485189</v>
      </c>
      <c r="O138" s="111">
        <f t="shared" si="238"/>
        <v>0.47248294307131283</v>
      </c>
      <c r="P138" s="112">
        <f t="shared" si="239"/>
        <v>0.51727689931087206</v>
      </c>
      <c r="Q138" s="109">
        <f t="shared" si="240"/>
        <v>0.40049564540111876</v>
      </c>
      <c r="R138" s="109">
        <f t="shared" si="241"/>
        <v>0.64218916008121618</v>
      </c>
      <c r="S138" s="113">
        <f t="shared" si="242"/>
        <v>0.74771760432101719</v>
      </c>
      <c r="T138" s="109">
        <f t="shared" si="243"/>
        <v>0.3312939152048181</v>
      </c>
      <c r="U138" s="114">
        <f t="shared" si="244"/>
        <v>1.9932125615410353E-2</v>
      </c>
      <c r="V138" s="110">
        <f t="shared" si="245"/>
        <v>9.9170134008383662E-2</v>
      </c>
      <c r="W138" s="115">
        <f t="shared" si="246"/>
        <v>8.4571266728032293E-2</v>
      </c>
      <c r="X138" s="109">
        <f t="shared" si="247"/>
        <v>0.10277193872046959</v>
      </c>
      <c r="Y138" s="135">
        <f t="shared" si="248"/>
        <v>0.13294625787722156</v>
      </c>
      <c r="Z138" s="117">
        <f t="shared" si="249"/>
        <v>3.0448087941243991E-2</v>
      </c>
      <c r="AA138" s="109">
        <f t="shared" si="250"/>
        <v>0.31466395499636435</v>
      </c>
      <c r="AB138" s="109">
        <f t="shared" si="251"/>
        <v>0.32211653362649967</v>
      </c>
      <c r="AC138" s="109">
        <f t="shared" si="252"/>
        <v>9.5432981661120159E-2</v>
      </c>
      <c r="AD138" s="116">
        <f t="shared" si="253"/>
        <v>0.44873572008986184</v>
      </c>
      <c r="AE138" s="117">
        <f t="shared" si="254"/>
        <v>0.24489636170079529</v>
      </c>
      <c r="AF138" s="118">
        <f t="shared" si="255"/>
        <v>8.7488493946045465E-2</v>
      </c>
      <c r="AG138" s="119">
        <v>7360</v>
      </c>
      <c r="AH138" s="119">
        <f t="shared" si="256"/>
        <v>28281</v>
      </c>
      <c r="AI138" s="120">
        <v>20921</v>
      </c>
      <c r="AJ138" s="121"/>
      <c r="AK138" s="119">
        <v>15643</v>
      </c>
      <c r="AL138" s="119">
        <v>2007</v>
      </c>
      <c r="AM138" s="119">
        <f t="shared" si="257"/>
        <v>3434</v>
      </c>
      <c r="AN138" s="119">
        <v>70615</v>
      </c>
      <c r="AO138" s="122">
        <v>63876</v>
      </c>
      <c r="AP138" s="119">
        <f t="shared" si="258"/>
        <v>6739</v>
      </c>
      <c r="AQ138" s="123">
        <v>12209</v>
      </c>
      <c r="AR138" s="119">
        <v>6178</v>
      </c>
      <c r="AS138" s="137">
        <v>1339</v>
      </c>
      <c r="AT138" s="136">
        <v>514.85025646996428</v>
      </c>
      <c r="AU138" s="123">
        <v>848.40812958309323</v>
      </c>
      <c r="AV138" s="119">
        <v>417</v>
      </c>
      <c r="AW138" s="120">
        <v>603</v>
      </c>
      <c r="AX138" s="119">
        <v>5972</v>
      </c>
      <c r="AY138" s="119">
        <f t="shared" si="259"/>
        <v>1623.0917299709445</v>
      </c>
      <c r="AZ138" s="119">
        <v>561</v>
      </c>
      <c r="BA138" s="136">
        <v>168.04809102063041</v>
      </c>
      <c r="BB138" s="139">
        <v>273.09172997094441</v>
      </c>
      <c r="BC138" s="120">
        <v>1</v>
      </c>
      <c r="BD138" s="119">
        <f t="shared" si="260"/>
        <v>6931</v>
      </c>
      <c r="BE138" s="119">
        <v>3198</v>
      </c>
      <c r="BF138" s="120">
        <v>747</v>
      </c>
      <c r="BG138" s="136">
        <v>1559.8881171194305</v>
      </c>
      <c r="BH138" s="119">
        <v>1877</v>
      </c>
      <c r="BI138" s="119">
        <v>5580</v>
      </c>
      <c r="BJ138" s="119">
        <v>1010</v>
      </c>
      <c r="BK138" s="124">
        <f t="shared" si="261"/>
        <v>2150.0917299709445</v>
      </c>
      <c r="BL138" s="125"/>
      <c r="BM138" s="22">
        <f t="shared" si="262"/>
        <v>0.47248294307131283</v>
      </c>
      <c r="BN138" s="39">
        <f t="shared" si="263"/>
        <v>0.29626849819443463</v>
      </c>
      <c r="BO138" s="126">
        <f t="shared" si="264"/>
        <v>0.40049564540111876</v>
      </c>
      <c r="BP138" s="39">
        <f t="shared" si="265"/>
        <v>0.64218916008121618</v>
      </c>
      <c r="BQ138" s="127">
        <f t="shared" si="266"/>
        <v>0.21952310937799654</v>
      </c>
      <c r="BR138" s="127">
        <f t="shared" si="267"/>
        <v>1.9932125615410353E-2</v>
      </c>
      <c r="BS138" s="39">
        <f t="shared" si="268"/>
        <v>9.9170134008383662E-2</v>
      </c>
      <c r="BT138" s="39">
        <f t="shared" si="269"/>
        <v>0.26250886709086624</v>
      </c>
      <c r="BU138" s="127">
        <f t="shared" si="270"/>
        <v>9.5432981661120159E-2</v>
      </c>
      <c r="BV138" s="127">
        <f t="shared" si="271"/>
        <v>8.4571266728032293E-2</v>
      </c>
      <c r="BW138" s="125"/>
      <c r="BX138" s="22">
        <f t="shared" si="272"/>
        <v>0.51727689931087206</v>
      </c>
      <c r="BY138" s="39">
        <f t="shared" si="273"/>
        <v>0.29626849819443463</v>
      </c>
      <c r="BZ138" s="39">
        <f t="shared" si="274"/>
        <v>0.40049564540111876</v>
      </c>
      <c r="CA138" s="39">
        <f t="shared" si="275"/>
        <v>0.64218916008121618</v>
      </c>
      <c r="CB138" s="126">
        <f t="shared" si="276"/>
        <v>0.21952310937799654</v>
      </c>
      <c r="CC138" s="127">
        <f t="shared" si="277"/>
        <v>1.9932125615410353E-2</v>
      </c>
      <c r="CD138" s="127">
        <f t="shared" si="278"/>
        <v>9.9170134008383662E-2</v>
      </c>
      <c r="CE138" s="39">
        <f t="shared" si="279"/>
        <v>0.26250886709086624</v>
      </c>
      <c r="CF138" s="127">
        <f t="shared" si="280"/>
        <v>9.5432981661120159E-2</v>
      </c>
      <c r="CG138" s="127">
        <f t="shared" si="281"/>
        <v>8.4571266728032293E-2</v>
      </c>
      <c r="CH138" s="101"/>
      <c r="CI138" s="35">
        <v>2012</v>
      </c>
      <c r="CJ138" s="22">
        <v>0.51285850718947035</v>
      </c>
      <c r="CK138" s="22">
        <v>0.49199292434674569</v>
      </c>
      <c r="CL138" s="101"/>
      <c r="CT138" s="101"/>
      <c r="CU138" s="35">
        <v>2012</v>
      </c>
      <c r="CV138" s="39">
        <v>0.36366597893365188</v>
      </c>
      <c r="CW138" s="39">
        <v>0.72427922136502743</v>
      </c>
      <c r="CX138" s="39">
        <v>0.29676135364547535</v>
      </c>
      <c r="CY138" s="101"/>
      <c r="DG138" s="101"/>
      <c r="DH138" s="35">
        <v>1886</v>
      </c>
      <c r="DI138" s="258">
        <v>3.37</v>
      </c>
      <c r="DJ138" s="257">
        <v>22.5</v>
      </c>
      <c r="DK138" s="259">
        <v>0.91</v>
      </c>
      <c r="DL138" s="260">
        <v>1.29</v>
      </c>
      <c r="DM138" s="101"/>
    </row>
    <row r="139" spans="1:117" ht="14.25" x14ac:dyDescent="0.2">
      <c r="A139" s="101"/>
      <c r="B139" s="102">
        <v>1891</v>
      </c>
      <c r="C139" s="103">
        <v>17</v>
      </c>
      <c r="D139" s="104">
        <v>2216</v>
      </c>
      <c r="E139" s="105">
        <v>12635</v>
      </c>
      <c r="F139" s="106">
        <f t="shared" si="231"/>
        <v>12357.072711539517</v>
      </c>
      <c r="G139" s="133">
        <f t="shared" si="282"/>
        <v>0.97800338041468271</v>
      </c>
      <c r="H139" s="106">
        <f t="shared" si="230"/>
        <v>277.9272884604834</v>
      </c>
      <c r="I139" s="109">
        <f t="shared" si="232"/>
        <v>5.174203968620212E-2</v>
      </c>
      <c r="J139" s="109">
        <f t="shared" si="233"/>
        <v>0.16840010513273007</v>
      </c>
      <c r="K139" s="110">
        <f t="shared" si="234"/>
        <v>0.27269276867797987</v>
      </c>
      <c r="L139" s="109">
        <f t="shared" si="235"/>
        <v>0.30725657591139827</v>
      </c>
      <c r="M139" s="109">
        <f t="shared" si="236"/>
        <v>0.22756101273529861</v>
      </c>
      <c r="N139" s="109">
        <f t="shared" si="237"/>
        <v>0.34294360030903942</v>
      </c>
      <c r="O139" s="111">
        <f t="shared" si="238"/>
        <v>0.48161792508775197</v>
      </c>
      <c r="P139" s="112">
        <f t="shared" si="239"/>
        <v>0.51155639331557545</v>
      </c>
      <c r="Q139" s="109">
        <f t="shared" si="240"/>
        <v>0.42220812182741119</v>
      </c>
      <c r="R139" s="109">
        <f t="shared" si="241"/>
        <v>0.67168377184013628</v>
      </c>
      <c r="S139" s="113">
        <f t="shared" si="242"/>
        <v>0.74002177749408626</v>
      </c>
      <c r="T139" s="109">
        <f t="shared" si="243"/>
        <v>0.33991664476401456</v>
      </c>
      <c r="U139" s="114">
        <f t="shared" si="244"/>
        <v>2.196523110426914E-2</v>
      </c>
      <c r="V139" s="110">
        <f t="shared" si="245"/>
        <v>9.5264025596995622E-2</v>
      </c>
      <c r="W139" s="115">
        <f t="shared" si="246"/>
        <v>8.8324873096446696E-2</v>
      </c>
      <c r="X139" s="109">
        <f t="shared" si="247"/>
        <v>0.10523331619805672</v>
      </c>
      <c r="Y139" s="135">
        <f t="shared" si="248"/>
        <v>0.14576603599446239</v>
      </c>
      <c r="Z139" s="117">
        <f t="shared" si="249"/>
        <v>3.2333628406816389E-2</v>
      </c>
      <c r="AA139" s="109">
        <f t="shared" si="250"/>
        <v>0.32874017153109686</v>
      </c>
      <c r="AB139" s="109">
        <f t="shared" si="251"/>
        <v>0.33867758044531221</v>
      </c>
      <c r="AC139" s="109">
        <f t="shared" si="252"/>
        <v>0.10406091370558376</v>
      </c>
      <c r="AD139" s="116">
        <f t="shared" si="253"/>
        <v>0.47441144444861638</v>
      </c>
      <c r="AE139" s="117">
        <f t="shared" si="254"/>
        <v>0.25378573268091681</v>
      </c>
      <c r="AF139" s="118">
        <f t="shared" si="255"/>
        <v>9.2697277341947396E-2</v>
      </c>
      <c r="AG139" s="119">
        <v>9964</v>
      </c>
      <c r="AH139" s="119">
        <f t="shared" si="256"/>
        <v>36597</v>
      </c>
      <c r="AI139" s="120">
        <v>26633</v>
      </c>
      <c r="AJ139" s="121"/>
      <c r="AK139" s="119">
        <v>19709</v>
      </c>
      <c r="AL139" s="119">
        <v>2631</v>
      </c>
      <c r="AM139" s="119">
        <f t="shared" si="257"/>
        <v>4485</v>
      </c>
      <c r="AN139" s="119">
        <v>86680</v>
      </c>
      <c r="AO139" s="122">
        <v>77660</v>
      </c>
      <c r="AP139" s="119">
        <f t="shared" si="258"/>
        <v>9020</v>
      </c>
      <c r="AQ139" s="123">
        <v>15224</v>
      </c>
      <c r="AR139" s="119">
        <v>8035</v>
      </c>
      <c r="AS139" s="137">
        <v>1602</v>
      </c>
      <c r="AT139" s="136">
        <v>711.205845624522</v>
      </c>
      <c r="AU139" s="123">
        <v>1081.1242996438336</v>
      </c>
      <c r="AV139" s="119">
        <v>585</v>
      </c>
      <c r="AW139" s="120">
        <v>1013</v>
      </c>
      <c r="AX139" s="119">
        <v>7656</v>
      </c>
      <c r="AY139" s="119">
        <f t="shared" si="259"/>
        <v>2314.6789103028445</v>
      </c>
      <c r="AZ139" s="119">
        <v>985</v>
      </c>
      <c r="BA139" s="136">
        <v>208.75794284537201</v>
      </c>
      <c r="BB139" s="139">
        <v>320.67891030284466</v>
      </c>
      <c r="BC139" s="120">
        <v>6</v>
      </c>
      <c r="BD139" s="119">
        <f t="shared" si="260"/>
        <v>9053</v>
      </c>
      <c r="BE139" s="119">
        <v>4163</v>
      </c>
      <c r="BF139" s="120">
        <v>981</v>
      </c>
      <c r="BG139" s="136">
        <v>1825.9609481002624</v>
      </c>
      <c r="BH139" s="119">
        <v>2482</v>
      </c>
      <c r="BI139" s="119">
        <v>7053</v>
      </c>
      <c r="BJ139" s="119">
        <v>1269</v>
      </c>
      <c r="BK139" s="124">
        <f t="shared" si="261"/>
        <v>2802.6789103028445</v>
      </c>
      <c r="BL139" s="125"/>
      <c r="BM139" s="22">
        <f t="shared" si="262"/>
        <v>0.48161792508775197</v>
      </c>
      <c r="BN139" s="39">
        <f t="shared" si="263"/>
        <v>0.30725657591139827</v>
      </c>
      <c r="BO139" s="126">
        <f t="shared" si="264"/>
        <v>0.42220812182741119</v>
      </c>
      <c r="BP139" s="39">
        <f t="shared" si="265"/>
        <v>0.67168377184013628</v>
      </c>
      <c r="BQ139" s="127">
        <f t="shared" si="266"/>
        <v>0.22756101273529861</v>
      </c>
      <c r="BR139" s="127">
        <f t="shared" si="267"/>
        <v>2.196523110426914E-2</v>
      </c>
      <c r="BS139" s="39">
        <f t="shared" si="268"/>
        <v>9.5264025596995622E-2</v>
      </c>
      <c r="BT139" s="39">
        <f t="shared" si="269"/>
        <v>0.27269276867797987</v>
      </c>
      <c r="BU139" s="127">
        <f t="shared" si="270"/>
        <v>0.10406091370558376</v>
      </c>
      <c r="BV139" s="127">
        <f t="shared" si="271"/>
        <v>8.8324873096446696E-2</v>
      </c>
      <c r="BW139" s="125"/>
      <c r="BX139" s="22">
        <f t="shared" si="272"/>
        <v>0.51155639331557545</v>
      </c>
      <c r="BY139" s="39">
        <f t="shared" si="273"/>
        <v>0.30725657591139827</v>
      </c>
      <c r="BZ139" s="39">
        <f t="shared" si="274"/>
        <v>0.42220812182741119</v>
      </c>
      <c r="CA139" s="39">
        <f t="shared" si="275"/>
        <v>0.67168377184013628</v>
      </c>
      <c r="CB139" s="126">
        <f t="shared" si="276"/>
        <v>0.22756101273529861</v>
      </c>
      <c r="CC139" s="127">
        <f t="shared" si="277"/>
        <v>2.196523110426914E-2</v>
      </c>
      <c r="CD139" s="127">
        <f t="shared" si="278"/>
        <v>9.5264025596995622E-2</v>
      </c>
      <c r="CE139" s="39">
        <f t="shared" si="279"/>
        <v>0.27269276867797987</v>
      </c>
      <c r="CF139" s="127">
        <f t="shared" si="280"/>
        <v>0.10406091370558376</v>
      </c>
      <c r="CG139" s="127">
        <f t="shared" si="281"/>
        <v>8.8324873096446696E-2</v>
      </c>
      <c r="CH139" s="101"/>
      <c r="CI139" s="35">
        <v>2013</v>
      </c>
      <c r="CJ139" s="22">
        <v>0.50831784883894637</v>
      </c>
      <c r="CK139" s="22">
        <v>0.49483637420466781</v>
      </c>
      <c r="CL139" s="101"/>
      <c r="CT139" s="101"/>
      <c r="CU139" s="35">
        <v>2013</v>
      </c>
      <c r="CV139" s="39">
        <v>0.35614719293785463</v>
      </c>
      <c r="CW139" s="39">
        <v>0.71407418002118428</v>
      </c>
      <c r="CX139" s="39">
        <v>0.2972728283486078</v>
      </c>
      <c r="CY139" s="101"/>
      <c r="DG139" s="101"/>
      <c r="DH139" s="35">
        <v>1885</v>
      </c>
      <c r="DI139" s="258">
        <v>3.03</v>
      </c>
      <c r="DJ139" s="257">
        <v>23.2</v>
      </c>
      <c r="DK139" s="259">
        <v>0.91</v>
      </c>
      <c r="DL139" s="260">
        <v>1.2</v>
      </c>
      <c r="DM139" s="101"/>
    </row>
    <row r="140" spans="1:117" ht="14.25" x14ac:dyDescent="0.2">
      <c r="A140" s="101"/>
      <c r="B140" s="102">
        <v>1890</v>
      </c>
      <c r="C140" s="103">
        <v>25</v>
      </c>
      <c r="D140" s="104">
        <v>3218</v>
      </c>
      <c r="E140" s="105">
        <v>19383</v>
      </c>
      <c r="F140" s="106">
        <f t="shared" si="231"/>
        <v>19455.771172500859</v>
      </c>
      <c r="G140" s="132">
        <f t="shared" si="282"/>
        <v>1.0037543812877707</v>
      </c>
      <c r="H140" s="106">
        <f t="shared" ref="H140" si="283">F140-E140</f>
        <v>72.771172500859393</v>
      </c>
      <c r="I140" s="109">
        <f t="shared" si="232"/>
        <v>5.4382075845142902E-2</v>
      </c>
      <c r="J140" s="109">
        <f t="shared" si="233"/>
        <v>0.17274419072527913</v>
      </c>
      <c r="K140" s="110">
        <f t="shared" si="234"/>
        <v>0.26876148130544358</v>
      </c>
      <c r="L140" s="109">
        <f t="shared" si="235"/>
        <v>0.31481276225160321</v>
      </c>
      <c r="M140" s="109">
        <f t="shared" si="236"/>
        <v>0.23306867535287731</v>
      </c>
      <c r="N140" s="109">
        <f t="shared" si="237"/>
        <v>0.35113870172990824</v>
      </c>
      <c r="O140" s="111">
        <f t="shared" si="238"/>
        <v>0.48801745581860267</v>
      </c>
      <c r="P140" s="112">
        <f t="shared" si="239"/>
        <v>0.50754888089277794</v>
      </c>
      <c r="Q140" s="109">
        <f t="shared" si="240"/>
        <v>0.43158894782677537</v>
      </c>
      <c r="R140" s="109">
        <f t="shared" si="241"/>
        <v>0.68547569361380067</v>
      </c>
      <c r="S140" s="113">
        <f t="shared" si="242"/>
        <v>0.74117292022935322</v>
      </c>
      <c r="T140" s="109">
        <f t="shared" si="243"/>
        <v>0.35011568252690878</v>
      </c>
      <c r="U140" s="114">
        <f t="shared" si="244"/>
        <v>1.921335881702042E-2</v>
      </c>
      <c r="V140" s="110">
        <f t="shared" si="245"/>
        <v>8.8642782356998129E-2</v>
      </c>
      <c r="W140" s="115">
        <f t="shared" si="246"/>
        <v>5.2149473517536217E-2</v>
      </c>
      <c r="X140" s="109">
        <f t="shared" si="247"/>
        <v>0.1127018369311652</v>
      </c>
      <c r="Y140" s="135">
        <f t="shared" si="248"/>
        <v>0.15345578339007204</v>
      </c>
      <c r="Z140" s="117">
        <f t="shared" si="249"/>
        <v>3.5479976595129858E-2</v>
      </c>
      <c r="AA140" s="109">
        <f t="shared" si="250"/>
        <v>0.33433699188389243</v>
      </c>
      <c r="AB140" s="109">
        <f t="shared" si="251"/>
        <v>0.32861382154712804</v>
      </c>
      <c r="AC140" s="109">
        <f t="shared" si="252"/>
        <v>0.10345182487530678</v>
      </c>
      <c r="AD140" s="116">
        <f t="shared" si="253"/>
        <v>0.48745096066794086</v>
      </c>
      <c r="AE140" s="117">
        <f t="shared" si="254"/>
        <v>0.26025449696669994</v>
      </c>
      <c r="AF140" s="118">
        <f t="shared" si="255"/>
        <v>9.2811337186287701E-2</v>
      </c>
      <c r="AG140" s="119">
        <v>14750</v>
      </c>
      <c r="AH140" s="119">
        <f t="shared" si="256"/>
        <v>54514</v>
      </c>
      <c r="AI140" s="120">
        <v>39764</v>
      </c>
      <c r="AJ140" s="121"/>
      <c r="AK140" s="119">
        <v>29472</v>
      </c>
      <c r="AL140" s="119">
        <v>4210</v>
      </c>
      <c r="AM140" s="119">
        <f t="shared" si="257"/>
        <v>6869</v>
      </c>
      <c r="AN140" s="119">
        <v>126310</v>
      </c>
      <c r="AO140" s="122">
        <v>113243</v>
      </c>
      <c r="AP140" s="119">
        <f t="shared" si="258"/>
        <v>13067</v>
      </c>
      <c r="AQ140" s="123">
        <v>22603</v>
      </c>
      <c r="AR140" s="119">
        <v>11723</v>
      </c>
      <c r="AS140" s="137">
        <v>2373</v>
      </c>
      <c r="AT140" s="136">
        <v>923.90181955341961</v>
      </c>
      <c r="AU140" s="123">
        <v>1465.4295914027205</v>
      </c>
      <c r="AV140" s="119">
        <v>764</v>
      </c>
      <c r="AW140" s="120">
        <v>1598</v>
      </c>
      <c r="AX140" s="119">
        <v>6587</v>
      </c>
      <c r="AY140" s="119">
        <f t="shared" si="259"/>
        <v>3618.4758437308524</v>
      </c>
      <c r="AZ140" s="119">
        <v>1344</v>
      </c>
      <c r="BA140" s="136">
        <v>290.34951473584505</v>
      </c>
      <c r="BB140" s="139">
        <v>415.47584373085249</v>
      </c>
      <c r="BC140" s="120">
        <v>23</v>
      </c>
      <c r="BD140" s="119">
        <f t="shared" si="260"/>
        <v>13922</v>
      </c>
      <c r="BE140" s="119">
        <v>6851</v>
      </c>
      <c r="BF140" s="120">
        <v>1605</v>
      </c>
      <c r="BG140" s="136">
        <v>2600.8897780902539</v>
      </c>
      <c r="BH140" s="119">
        <v>4066</v>
      </c>
      <c r="BI140" s="119">
        <v>10696</v>
      </c>
      <c r="BJ140" s="119">
        <v>1895</v>
      </c>
      <c r="BK140" s="124">
        <f t="shared" si="261"/>
        <v>4481.4758437308528</v>
      </c>
      <c r="BL140" s="125"/>
      <c r="BM140" s="22">
        <f t="shared" si="262"/>
        <v>0.48801745581860267</v>
      </c>
      <c r="BN140" s="39">
        <f t="shared" si="263"/>
        <v>0.31481276225160321</v>
      </c>
      <c r="BO140" s="126">
        <f t="shared" si="264"/>
        <v>0.43158894782677537</v>
      </c>
      <c r="BP140" s="39">
        <f t="shared" si="265"/>
        <v>0.68547569361380067</v>
      </c>
      <c r="BQ140" s="127">
        <f t="shared" si="266"/>
        <v>0.23306867535287731</v>
      </c>
      <c r="BR140" s="127">
        <f t="shared" si="267"/>
        <v>1.921335881702042E-2</v>
      </c>
      <c r="BS140" s="39">
        <f t="shared" si="268"/>
        <v>8.8642782356998129E-2</v>
      </c>
      <c r="BT140" s="39">
        <f t="shared" si="269"/>
        <v>0.26876148130544358</v>
      </c>
      <c r="BU140" s="127">
        <f t="shared" si="270"/>
        <v>0.10345182487530678</v>
      </c>
      <c r="BV140" s="127">
        <f t="shared" si="271"/>
        <v>5.2149473517536217E-2</v>
      </c>
      <c r="BW140" s="125"/>
      <c r="BX140" s="22">
        <f t="shared" si="272"/>
        <v>0.50754888089277794</v>
      </c>
      <c r="BY140" s="39">
        <f t="shared" si="273"/>
        <v>0.31481276225160321</v>
      </c>
      <c r="BZ140" s="39">
        <f t="shared" si="274"/>
        <v>0.43158894782677537</v>
      </c>
      <c r="CA140" s="39">
        <f t="shared" si="275"/>
        <v>0.68547569361380067</v>
      </c>
      <c r="CB140" s="126">
        <f t="shared" si="276"/>
        <v>0.23306867535287731</v>
      </c>
      <c r="CC140" s="127">
        <f t="shared" si="277"/>
        <v>1.921335881702042E-2</v>
      </c>
      <c r="CD140" s="127">
        <f t="shared" si="278"/>
        <v>8.8642782356998129E-2</v>
      </c>
      <c r="CE140" s="39">
        <f t="shared" si="279"/>
        <v>0.26876148130544358</v>
      </c>
      <c r="CF140" s="127">
        <f t="shared" si="280"/>
        <v>0.10345182487530678</v>
      </c>
      <c r="CG140" s="127">
        <f t="shared" si="281"/>
        <v>5.2149473517536217E-2</v>
      </c>
      <c r="CH140" s="101"/>
      <c r="CI140" s="35">
        <v>2014</v>
      </c>
      <c r="CJ140" s="22">
        <v>0.5030960685047513</v>
      </c>
      <c r="CK140" s="22">
        <v>0.49810635608904663</v>
      </c>
      <c r="CL140" s="101"/>
      <c r="CT140" s="101"/>
      <c r="CU140" s="35">
        <v>2014</v>
      </c>
      <c r="CV140" s="39">
        <v>0.34789511170071058</v>
      </c>
      <c r="CW140" s="39">
        <v>0.70005179775711079</v>
      </c>
      <c r="CX140" s="39">
        <v>0.29864126963852344</v>
      </c>
      <c r="CY140" s="101"/>
      <c r="DG140" s="101"/>
      <c r="DH140" s="35">
        <v>1884</v>
      </c>
      <c r="DI140" s="258">
        <v>3.11</v>
      </c>
      <c r="DJ140" s="257">
        <v>22</v>
      </c>
      <c r="DK140" s="259">
        <v>0.89</v>
      </c>
      <c r="DL140" s="260">
        <v>1.17</v>
      </c>
      <c r="DM140" s="101"/>
    </row>
    <row r="141" spans="1:117" ht="14.25" x14ac:dyDescent="0.2">
      <c r="A141" s="101"/>
      <c r="B141" s="102">
        <v>1889</v>
      </c>
      <c r="C141" s="103">
        <v>16</v>
      </c>
      <c r="D141" s="104">
        <v>2176</v>
      </c>
      <c r="E141" s="105">
        <v>12986</v>
      </c>
      <c r="F141" s="106">
        <f t="shared" si="231"/>
        <v>12698.137664017799</v>
      </c>
      <c r="G141" s="133">
        <f t="shared" si="282"/>
        <v>0.97783287109331574</v>
      </c>
      <c r="H141" s="106">
        <f t="shared" si="230"/>
        <v>287.86233598220133</v>
      </c>
      <c r="I141" s="109">
        <f t="shared" si="232"/>
        <v>5.6355185504949556E-2</v>
      </c>
      <c r="J141" s="109">
        <f t="shared" si="233"/>
        <v>0.17421029540801403</v>
      </c>
      <c r="K141" s="110">
        <f t="shared" si="234"/>
        <v>0.28344310411608586</v>
      </c>
      <c r="L141" s="109">
        <f t="shared" si="235"/>
        <v>0.32348940900973355</v>
      </c>
      <c r="M141" s="109">
        <f t="shared" si="236"/>
        <v>0.23624194348041647</v>
      </c>
      <c r="N141" s="109">
        <f t="shared" si="237"/>
        <v>0.35764533591359604</v>
      </c>
      <c r="O141" s="111">
        <f t="shared" si="238"/>
        <v>0.48996736033046517</v>
      </c>
      <c r="P141" s="112">
        <f t="shared" si="239"/>
        <v>0.50632781221083722</v>
      </c>
      <c r="Q141" s="109">
        <f t="shared" si="240"/>
        <v>0.44444313034428112</v>
      </c>
      <c r="R141" s="109">
        <f t="shared" si="241"/>
        <v>0.68908760859721152</v>
      </c>
      <c r="S141" s="113">
        <f t="shared" si="242"/>
        <v>0.73742322316466802</v>
      </c>
      <c r="T141" s="109">
        <f t="shared" si="243"/>
        <v>0.36556741737350101</v>
      </c>
      <c r="U141" s="114">
        <f t="shared" si="244"/>
        <v>2.4385785317344252E-2</v>
      </c>
      <c r="V141" s="110">
        <f t="shared" si="245"/>
        <v>8.6072943771665023E-2</v>
      </c>
      <c r="W141" s="115">
        <f t="shared" si="246"/>
        <v>9.0700507374073064E-2</v>
      </c>
      <c r="X141" s="109">
        <f t="shared" si="247"/>
        <v>0.11321961809889161</v>
      </c>
      <c r="Y141" s="135">
        <f t="shared" si="248"/>
        <v>0.15358414249050892</v>
      </c>
      <c r="Z141" s="117">
        <f t="shared" si="249"/>
        <v>3.6625347347118177E-2</v>
      </c>
      <c r="AA141" s="109">
        <f t="shared" si="250"/>
        <v>0.33144227268361554</v>
      </c>
      <c r="AB141" s="109">
        <f t="shared" si="251"/>
        <v>0.29522521205030711</v>
      </c>
      <c r="AC141" s="109">
        <f t="shared" si="252"/>
        <v>9.5502229370927116E-2</v>
      </c>
      <c r="AD141" s="116">
        <f t="shared" si="253"/>
        <v>0.47477332553378182</v>
      </c>
      <c r="AE141" s="117">
        <f t="shared" si="254"/>
        <v>0.26373597635921442</v>
      </c>
      <c r="AF141" s="118">
        <f t="shared" si="255"/>
        <v>8.6525611155133464E-2</v>
      </c>
      <c r="AG141" s="119">
        <v>10227</v>
      </c>
      <c r="AH141" s="119">
        <f t="shared" si="256"/>
        <v>37579</v>
      </c>
      <c r="AI141" s="120">
        <v>27352</v>
      </c>
      <c r="AJ141" s="121"/>
      <c r="AK141" s="119">
        <v>20170</v>
      </c>
      <c r="AL141" s="119">
        <v>3015</v>
      </c>
      <c r="AM141" s="119">
        <f t="shared" si="257"/>
        <v>4765</v>
      </c>
      <c r="AN141" s="119">
        <v>84553</v>
      </c>
      <c r="AO141" s="122">
        <v>76478</v>
      </c>
      <c r="AP141" s="119">
        <f t="shared" si="258"/>
        <v>8075</v>
      </c>
      <c r="AQ141" s="123">
        <v>15405</v>
      </c>
      <c r="AR141" s="119">
        <v>7316</v>
      </c>
      <c r="AS141" s="137">
        <v>1628</v>
      </c>
      <c r="AT141" s="136">
        <v>665.45982803105142</v>
      </c>
      <c r="AU141" s="123">
        <v>1057.4926568225242</v>
      </c>
      <c r="AV141" s="119">
        <v>667</v>
      </c>
      <c r="AW141" s="120">
        <v>1131</v>
      </c>
      <c r="AX141" s="119">
        <v>7669</v>
      </c>
      <c r="AY141" s="119">
        <f t="shared" si="259"/>
        <v>2825.7313417341229</v>
      </c>
      <c r="AZ141" s="119">
        <v>759</v>
      </c>
      <c r="BA141" s="136">
        <v>206.22806222305789</v>
      </c>
      <c r="BB141" s="139">
        <v>287.73134173412268</v>
      </c>
      <c r="BC141" s="120">
        <v>1</v>
      </c>
      <c r="BD141" s="119">
        <f t="shared" si="260"/>
        <v>9999</v>
      </c>
      <c r="BE141" s="136">
        <v>5178.8844132153972</v>
      </c>
      <c r="BF141" s="120">
        <v>1407</v>
      </c>
      <c r="BG141" s="136">
        <v>1688.8073300115304</v>
      </c>
      <c r="BH141" s="136">
        <v>2809.0516525067605</v>
      </c>
      <c r="BI141" s="119">
        <v>7460</v>
      </c>
      <c r="BJ141" s="119">
        <v>1083</v>
      </c>
      <c r="BK141" s="124">
        <f t="shared" si="261"/>
        <v>3096.7829942408835</v>
      </c>
      <c r="BL141" s="125"/>
      <c r="BM141" s="22">
        <f t="shared" si="262"/>
        <v>0.48996736033046517</v>
      </c>
      <c r="BN141" s="39">
        <f t="shared" si="263"/>
        <v>0.32348940900973355</v>
      </c>
      <c r="BO141" s="126">
        <f t="shared" si="264"/>
        <v>0.44444313034428112</v>
      </c>
      <c r="BP141" s="39">
        <f t="shared" si="265"/>
        <v>0.68908760859721152</v>
      </c>
      <c r="BQ141" s="127">
        <f t="shared" si="266"/>
        <v>0.23624194348041647</v>
      </c>
      <c r="BR141" s="127">
        <f t="shared" si="267"/>
        <v>2.4385785317344252E-2</v>
      </c>
      <c r="BS141" s="39">
        <f t="shared" si="268"/>
        <v>8.6072943771665023E-2</v>
      </c>
      <c r="BT141" s="39">
        <f t="shared" si="269"/>
        <v>0.28344310411608586</v>
      </c>
      <c r="BU141" s="127">
        <f t="shared" si="270"/>
        <v>9.5502229370927116E-2</v>
      </c>
      <c r="BV141" s="127">
        <f t="shared" si="271"/>
        <v>9.0700507374073064E-2</v>
      </c>
      <c r="BW141" s="125"/>
      <c r="BX141" s="22">
        <f t="shared" si="272"/>
        <v>0.50632781221083722</v>
      </c>
      <c r="BY141" s="39">
        <f t="shared" si="273"/>
        <v>0.32348940900973355</v>
      </c>
      <c r="BZ141" s="39">
        <f t="shared" si="274"/>
        <v>0.44444313034428112</v>
      </c>
      <c r="CA141" s="39">
        <f t="shared" si="275"/>
        <v>0.68908760859721152</v>
      </c>
      <c r="CB141" s="126">
        <f t="shared" si="276"/>
        <v>0.23624194348041647</v>
      </c>
      <c r="CC141" s="127">
        <f t="shared" si="277"/>
        <v>2.4385785317344252E-2</v>
      </c>
      <c r="CD141" s="127">
        <f t="shared" si="278"/>
        <v>8.6072943771665023E-2</v>
      </c>
      <c r="CE141" s="39">
        <f t="shared" si="279"/>
        <v>0.28344310411608586</v>
      </c>
      <c r="CF141" s="127">
        <f t="shared" si="280"/>
        <v>9.5502229370927116E-2</v>
      </c>
      <c r="CG141" s="127">
        <f t="shared" si="281"/>
        <v>9.0700507374073064E-2</v>
      </c>
      <c r="CH141" s="101"/>
      <c r="CI141" s="35">
        <v>2015</v>
      </c>
      <c r="CJ141" s="22">
        <v>0.51244340129766441</v>
      </c>
      <c r="CK141" s="22">
        <v>0.49225287184729749</v>
      </c>
      <c r="CL141" s="101"/>
      <c r="CT141" s="101"/>
      <c r="CU141" s="35">
        <v>2015</v>
      </c>
      <c r="CV141" s="39">
        <v>0.36461215065240593</v>
      </c>
      <c r="CW141" s="39">
        <v>0.72136966618440701</v>
      </c>
      <c r="CX141" s="39">
        <v>0.29909540465565071</v>
      </c>
      <c r="CY141" s="101"/>
      <c r="DG141" s="101"/>
      <c r="DH141" s="35">
        <v>1883</v>
      </c>
      <c r="DI141" s="258">
        <v>3.22</v>
      </c>
      <c r="DJ141" s="257">
        <v>23.6</v>
      </c>
      <c r="DK141" s="259">
        <v>0.89</v>
      </c>
      <c r="DL141" s="260">
        <v>1.24</v>
      </c>
      <c r="DM141" s="101"/>
    </row>
    <row r="142" spans="1:117" ht="14.25" x14ac:dyDescent="0.2">
      <c r="A142" s="101"/>
      <c r="B142" s="102">
        <v>1888</v>
      </c>
      <c r="C142" s="103">
        <v>16</v>
      </c>
      <c r="D142" s="104">
        <v>2180</v>
      </c>
      <c r="E142" s="105">
        <v>10628</v>
      </c>
      <c r="F142" s="106">
        <f t="shared" si="231"/>
        <v>10527.148642780237</v>
      </c>
      <c r="G142" s="132">
        <f t="shared" si="282"/>
        <v>0.99051078686302574</v>
      </c>
      <c r="H142" s="106">
        <f t="shared" si="230"/>
        <v>100.85135721976258</v>
      </c>
      <c r="I142" s="109">
        <f t="shared" si="232"/>
        <v>4.9709840721076676E-2</v>
      </c>
      <c r="J142" s="109">
        <f t="shared" si="233"/>
        <v>0.16690158361661553</v>
      </c>
      <c r="K142" s="110">
        <f t="shared" si="234"/>
        <v>0.2597511684468472</v>
      </c>
      <c r="L142" s="109">
        <f t="shared" si="235"/>
        <v>0.29783923941227314</v>
      </c>
      <c r="M142" s="109">
        <f t="shared" si="236"/>
        <v>0.22366666666666668</v>
      </c>
      <c r="N142" s="109">
        <f t="shared" si="237"/>
        <v>0.31975503386842352</v>
      </c>
      <c r="O142" s="111">
        <f t="shared" si="238"/>
        <v>0.46676750095076763</v>
      </c>
      <c r="P142" s="112">
        <f t="shared" si="239"/>
        <v>0.52085602194707536</v>
      </c>
      <c r="Q142" s="109">
        <f t="shared" si="240"/>
        <v>0.39706136560069144</v>
      </c>
      <c r="R142" s="109">
        <f t="shared" si="241"/>
        <v>0.60845399558277213</v>
      </c>
      <c r="S142" s="113">
        <f t="shared" si="242"/>
        <v>0.74620678219053149</v>
      </c>
      <c r="T142" s="109">
        <f t="shared" si="243"/>
        <v>0.43524583367879943</v>
      </c>
      <c r="U142" s="114">
        <f t="shared" si="244"/>
        <v>2.1598540751181495E-2</v>
      </c>
      <c r="V142" s="110">
        <f t="shared" si="245"/>
        <v>9.5673227456192333E-2</v>
      </c>
      <c r="W142" s="115">
        <f t="shared" si="246"/>
        <v>0.10140758118286208</v>
      </c>
      <c r="X142" s="109">
        <f t="shared" si="247"/>
        <v>0.13281885884441744</v>
      </c>
      <c r="Y142" s="135">
        <f t="shared" si="248"/>
        <v>0.13122607729349303</v>
      </c>
      <c r="Z142" s="117">
        <f t="shared" si="249"/>
        <v>3.9558667897827353E-2</v>
      </c>
      <c r="AA142" s="109">
        <f t="shared" si="250"/>
        <v>0.28869896171434861</v>
      </c>
      <c r="AB142" s="109">
        <f t="shared" si="251"/>
        <v>0.23012188044109111</v>
      </c>
      <c r="AC142" s="109">
        <f t="shared" si="252"/>
        <v>6.8539325842696633E-2</v>
      </c>
      <c r="AD142" s="116">
        <f t="shared" si="253"/>
        <v>0.44059364895116493</v>
      </c>
      <c r="AE142" s="117">
        <f t="shared" si="254"/>
        <v>0.2386033749121807</v>
      </c>
      <c r="AF142" s="118">
        <f t="shared" si="255"/>
        <v>5.8365230275342635E-2</v>
      </c>
      <c r="AG142" s="119">
        <v>8036</v>
      </c>
      <c r="AH142" s="119">
        <f t="shared" si="256"/>
        <v>32158</v>
      </c>
      <c r="AI142" s="120">
        <v>24122</v>
      </c>
      <c r="AJ142" s="121"/>
      <c r="AK142" s="119">
        <v>18000</v>
      </c>
      <c r="AL142" s="119">
        <v>2451</v>
      </c>
      <c r="AM142" s="119">
        <f t="shared" si="257"/>
        <v>4026</v>
      </c>
      <c r="AN142" s="119">
        <v>80990</v>
      </c>
      <c r="AO142" s="122">
        <v>75439</v>
      </c>
      <c r="AP142" s="119">
        <f t="shared" si="258"/>
        <v>5551</v>
      </c>
      <c r="AQ142" s="123">
        <v>13974</v>
      </c>
      <c r="AR142" s="119">
        <v>4727</v>
      </c>
      <c r="AS142" s="137">
        <v>1352</v>
      </c>
      <c r="AT142" s="136">
        <v>586.32386396453307</v>
      </c>
      <c r="AU142" s="123">
        <v>820.60834132114633</v>
      </c>
      <c r="AV142" s="119">
        <v>521</v>
      </c>
      <c r="AW142" s="120">
        <v>1333</v>
      </c>
      <c r="AX142" s="119">
        <v>8213</v>
      </c>
      <c r="AY142" s="119">
        <f t="shared" si="259"/>
        <v>3259.3311086022163</v>
      </c>
      <c r="AZ142" s="119">
        <v>824</v>
      </c>
      <c r="BA142" s="136">
        <v>187.39417780807838</v>
      </c>
      <c r="BB142" s="139">
        <v>285.3311086022162</v>
      </c>
      <c r="BC142" s="120">
        <v>8</v>
      </c>
      <c r="BD142" s="119">
        <f t="shared" si="260"/>
        <v>10499</v>
      </c>
      <c r="BE142" s="136">
        <v>4904.7739384291344</v>
      </c>
      <c r="BF142" s="120">
        <v>1641</v>
      </c>
      <c r="BG142" s="136">
        <v>1721.5057287337384</v>
      </c>
      <c r="BH142" s="136">
        <v>2918.5254044428211</v>
      </c>
      <c r="BI142" s="119">
        <v>7517</v>
      </c>
      <c r="BJ142" s="119">
        <v>1054</v>
      </c>
      <c r="BK142" s="124">
        <f t="shared" si="261"/>
        <v>3203.8565130450374</v>
      </c>
      <c r="BL142" s="125"/>
      <c r="BM142" s="22">
        <f t="shared" si="262"/>
        <v>0.46676750095076763</v>
      </c>
      <c r="BN142" s="39">
        <f t="shared" si="263"/>
        <v>0.29783923941227314</v>
      </c>
      <c r="BO142" s="126">
        <f t="shared" si="264"/>
        <v>0.39706136560069144</v>
      </c>
      <c r="BP142" s="39">
        <f t="shared" si="265"/>
        <v>0.60845399558277213</v>
      </c>
      <c r="BQ142" s="127">
        <f t="shared" si="266"/>
        <v>0.22366666666666668</v>
      </c>
      <c r="BR142" s="127">
        <f t="shared" si="267"/>
        <v>2.1598540751181495E-2</v>
      </c>
      <c r="BS142" s="39">
        <f t="shared" si="268"/>
        <v>9.5673227456192333E-2</v>
      </c>
      <c r="BT142" s="39">
        <f t="shared" si="269"/>
        <v>0.2597511684468472</v>
      </c>
      <c r="BU142" s="127">
        <f t="shared" si="270"/>
        <v>6.8539325842696633E-2</v>
      </c>
      <c r="BV142" s="127">
        <f t="shared" si="271"/>
        <v>0.10140758118286208</v>
      </c>
      <c r="BW142" s="125"/>
      <c r="BX142" s="22">
        <f t="shared" si="272"/>
        <v>0.52085602194707536</v>
      </c>
      <c r="BY142" s="39">
        <f t="shared" si="273"/>
        <v>0.29783923941227314</v>
      </c>
      <c r="BZ142" s="39">
        <f t="shared" si="274"/>
        <v>0.39706136560069144</v>
      </c>
      <c r="CA142" s="39">
        <f t="shared" si="275"/>
        <v>0.60845399558277213</v>
      </c>
      <c r="CB142" s="126">
        <f t="shared" si="276"/>
        <v>0.22366666666666668</v>
      </c>
      <c r="CC142" s="127">
        <f t="shared" si="277"/>
        <v>2.1598540751181495E-2</v>
      </c>
      <c r="CD142" s="127">
        <f t="shared" si="278"/>
        <v>9.5673227456192333E-2</v>
      </c>
      <c r="CE142" s="39">
        <f t="shared" si="279"/>
        <v>0.2597511684468472</v>
      </c>
      <c r="CF142" s="127">
        <f t="shared" si="280"/>
        <v>6.8539325842696633E-2</v>
      </c>
      <c r="CG142" s="127">
        <f t="shared" si="281"/>
        <v>0.10140758118286208</v>
      </c>
      <c r="CH142" s="101"/>
      <c r="CI142" s="35">
        <v>2016</v>
      </c>
      <c r="CJ142" s="22">
        <v>0.51927531602881305</v>
      </c>
      <c r="CK142" s="22">
        <v>0.48797459203146881</v>
      </c>
      <c r="CL142" s="101"/>
      <c r="CT142" s="101"/>
      <c r="CU142" s="35">
        <v>2016</v>
      </c>
      <c r="CV142" s="39">
        <v>0.37439592588579479</v>
      </c>
      <c r="CW142" s="39">
        <v>0.73898815968035925</v>
      </c>
      <c r="CX142" s="39">
        <v>0.30009084733555402</v>
      </c>
      <c r="CY142" s="101"/>
      <c r="DG142" s="101"/>
      <c r="DH142" s="35">
        <v>1882</v>
      </c>
      <c r="DI142" s="258">
        <v>2.8</v>
      </c>
      <c r="DJ142" s="257">
        <v>24</v>
      </c>
      <c r="DK142" s="259">
        <v>0.89</v>
      </c>
      <c r="DL142" s="260">
        <v>1.18</v>
      </c>
      <c r="DM142" s="101"/>
    </row>
    <row r="143" spans="1:117" ht="14.25" x14ac:dyDescent="0.2">
      <c r="A143" s="101"/>
      <c r="B143" s="102">
        <v>1887</v>
      </c>
      <c r="C143" s="103">
        <v>16</v>
      </c>
      <c r="D143" s="104">
        <v>2112</v>
      </c>
      <c r="E143" s="105">
        <v>13417</v>
      </c>
      <c r="F143" s="106">
        <f t="shared" si="231"/>
        <v>13137.189977673417</v>
      </c>
      <c r="G143" s="133">
        <f t="shared" si="282"/>
        <v>0.97914511274304372</v>
      </c>
      <c r="H143" s="106">
        <f t="shared" si="230"/>
        <v>279.81002232658284</v>
      </c>
      <c r="I143" s="109">
        <f t="shared" si="232"/>
        <v>6.2452473814604947E-2</v>
      </c>
      <c r="J143" s="109">
        <f t="shared" si="233"/>
        <v>0.18227376861397479</v>
      </c>
      <c r="K143" s="110">
        <f t="shared" si="234"/>
        <v>0.28499240576708146</v>
      </c>
      <c r="L143" s="109">
        <f t="shared" si="235"/>
        <v>0.34263006843770699</v>
      </c>
      <c r="M143" s="109">
        <f t="shared" si="236"/>
        <v>0.25165562913907286</v>
      </c>
      <c r="N143" s="109">
        <f t="shared" si="237"/>
        <v>0.37380076269485518</v>
      </c>
      <c r="O143" s="111">
        <f t="shared" si="238"/>
        <v>0.49862550634151254</v>
      </c>
      <c r="P143" s="112">
        <f t="shared" si="239"/>
        <v>0.50090591033131338</v>
      </c>
      <c r="Q143" s="109">
        <f t="shared" si="240"/>
        <v>0.47009836387274023</v>
      </c>
      <c r="R143" s="109">
        <f t="shared" si="241"/>
        <v>0.70266533251208552</v>
      </c>
      <c r="S143" s="113">
        <f t="shared" si="242"/>
        <v>0.72429839633447879</v>
      </c>
      <c r="T143" s="109">
        <f t="shared" si="243"/>
        <v>0.40066580756013748</v>
      </c>
      <c r="U143" s="114">
        <f t="shared" si="244"/>
        <v>2.1692439862542955E-2</v>
      </c>
      <c r="V143" s="110">
        <f t="shared" si="245"/>
        <v>8.3906705486379921E-2</v>
      </c>
      <c r="W143" s="115">
        <f t="shared" si="246"/>
        <v>7.2656805749748574E-2</v>
      </c>
      <c r="X143" s="109">
        <f t="shared" si="247"/>
        <v>0.1031446816500233</v>
      </c>
      <c r="Y143" s="135">
        <f t="shared" si="248"/>
        <v>0.16455711727622832</v>
      </c>
      <c r="Z143" s="117">
        <f t="shared" si="249"/>
        <v>3.5340469332732979E-2</v>
      </c>
      <c r="AA143" s="109">
        <f t="shared" si="250"/>
        <v>0.32886456981723039</v>
      </c>
      <c r="AB143" s="109">
        <f t="shared" si="251"/>
        <v>0.24337772050400916</v>
      </c>
      <c r="AC143" s="109">
        <f t="shared" si="252"/>
        <v>8.3388525032501784E-2</v>
      </c>
      <c r="AD143" s="116">
        <f t="shared" si="253"/>
        <v>0.48027634593356244</v>
      </c>
      <c r="AE143" s="117">
        <f t="shared" si="254"/>
        <v>0.27074329296848865</v>
      </c>
      <c r="AF143" s="118">
        <f t="shared" si="255"/>
        <v>7.4238967792577326E-2</v>
      </c>
      <c r="AG143" s="119">
        <v>10393</v>
      </c>
      <c r="AH143" s="119">
        <f t="shared" si="256"/>
        <v>38329</v>
      </c>
      <c r="AI143" s="120">
        <v>27936</v>
      </c>
      <c r="AJ143" s="121"/>
      <c r="AK143" s="119">
        <v>20234</v>
      </c>
      <c r="AL143" s="119">
        <v>3088</v>
      </c>
      <c r="AM143" s="119">
        <f t="shared" si="257"/>
        <v>5092</v>
      </c>
      <c r="AN143" s="119">
        <v>81534</v>
      </c>
      <c r="AO143" s="122">
        <v>74735</v>
      </c>
      <c r="AP143" s="119">
        <f t="shared" si="258"/>
        <v>6799</v>
      </c>
      <c r="AQ143" s="123">
        <v>15142</v>
      </c>
      <c r="AR143" s="119">
        <v>6053</v>
      </c>
      <c r="AS143" s="137">
        <v>1419</v>
      </c>
      <c r="AT143" s="136">
        <v>667.01063189581907</v>
      </c>
      <c r="AU143" s="123">
        <v>830.87781314265055</v>
      </c>
      <c r="AV143" s="119">
        <v>606</v>
      </c>
      <c r="AW143" s="120">
        <v>1298</v>
      </c>
      <c r="AX143" s="119">
        <v>5924</v>
      </c>
      <c r="AY143" s="119">
        <f t="shared" si="259"/>
        <v>3416.9580514267573</v>
      </c>
      <c r="AZ143" s="119">
        <v>746</v>
      </c>
      <c r="BA143" s="136">
        <v>178.24935069431794</v>
      </c>
      <c r="BB143" s="139">
        <v>296.95805142675715</v>
      </c>
      <c r="BC143" s="120">
        <v>10</v>
      </c>
      <c r="BD143" s="119">
        <f t="shared" si="260"/>
        <v>11193</v>
      </c>
      <c r="BE143" s="136">
        <v>4793.5479550516075</v>
      </c>
      <c r="BF143" s="120">
        <v>1822</v>
      </c>
      <c r="BG143" s="136">
        <v>1677.0070925716907</v>
      </c>
      <c r="BH143" s="136">
        <v>2584.4917751482935</v>
      </c>
      <c r="BI143" s="119">
        <v>8063</v>
      </c>
      <c r="BJ143" s="119">
        <v>1398</v>
      </c>
      <c r="BK143" s="124">
        <f t="shared" si="261"/>
        <v>2881.4498265750508</v>
      </c>
      <c r="BL143" s="125"/>
      <c r="BM143" s="22">
        <f t="shared" si="262"/>
        <v>0.49862550634151254</v>
      </c>
      <c r="BN143" s="39">
        <f t="shared" si="263"/>
        <v>0.34263006843770699</v>
      </c>
      <c r="BO143" s="126">
        <f t="shared" si="264"/>
        <v>0.47009836387274023</v>
      </c>
      <c r="BP143" s="39">
        <f t="shared" si="265"/>
        <v>0.70266533251208552</v>
      </c>
      <c r="BQ143" s="127">
        <f t="shared" si="266"/>
        <v>0.25165562913907286</v>
      </c>
      <c r="BR143" s="127">
        <f t="shared" si="267"/>
        <v>2.1692439862542955E-2</v>
      </c>
      <c r="BS143" s="39">
        <f t="shared" si="268"/>
        <v>8.3906705486379921E-2</v>
      </c>
      <c r="BT143" s="39">
        <f t="shared" si="269"/>
        <v>0.28499240576708146</v>
      </c>
      <c r="BU143" s="127">
        <f t="shared" si="270"/>
        <v>8.3388525032501784E-2</v>
      </c>
      <c r="BV143" s="127">
        <f t="shared" si="271"/>
        <v>7.2656805749748574E-2</v>
      </c>
      <c r="BW143" s="125"/>
      <c r="BX143" s="22">
        <f t="shared" si="272"/>
        <v>0.50090591033131338</v>
      </c>
      <c r="BY143" s="39">
        <f t="shared" si="273"/>
        <v>0.34263006843770699</v>
      </c>
      <c r="BZ143" s="39">
        <f t="shared" si="274"/>
        <v>0.47009836387274023</v>
      </c>
      <c r="CA143" s="39">
        <f t="shared" si="275"/>
        <v>0.70266533251208552</v>
      </c>
      <c r="CB143" s="126">
        <f t="shared" si="276"/>
        <v>0.25165562913907286</v>
      </c>
      <c r="CC143" s="127">
        <f t="shared" si="277"/>
        <v>2.1692439862542955E-2</v>
      </c>
      <c r="CD143" s="127">
        <f t="shared" si="278"/>
        <v>8.3906705486379921E-2</v>
      </c>
      <c r="CE143" s="39">
        <f t="shared" si="279"/>
        <v>0.28499240576708146</v>
      </c>
      <c r="CF143" s="127">
        <f t="shared" si="280"/>
        <v>8.3388525032501784E-2</v>
      </c>
      <c r="CG143" s="127">
        <f t="shared" si="281"/>
        <v>7.2656805749748574E-2</v>
      </c>
      <c r="CH143" s="101"/>
      <c r="CI143" s="35">
        <v>2017</v>
      </c>
      <c r="CJ143" s="22">
        <v>0.52414274576387099</v>
      </c>
      <c r="CK143" s="22">
        <v>0.48492651148451477</v>
      </c>
      <c r="CL143" s="101"/>
      <c r="CT143" s="101"/>
      <c r="CU143" s="35">
        <v>2017</v>
      </c>
      <c r="CV143" s="39">
        <v>0.38056612428829706</v>
      </c>
      <c r="CW143" s="39">
        <v>0.75037358759611394</v>
      </c>
      <c r="CX143" s="39">
        <v>0.29960340507442379</v>
      </c>
      <c r="CY143" s="101"/>
      <c r="DG143" s="101"/>
      <c r="DH143" s="35">
        <v>1881</v>
      </c>
      <c r="DI143" s="258">
        <v>2.77</v>
      </c>
      <c r="DJ143" s="257">
        <v>24.3</v>
      </c>
      <c r="DK143" s="259">
        <v>0.91</v>
      </c>
      <c r="DL143" s="260">
        <v>1.23</v>
      </c>
      <c r="DM143" s="101"/>
    </row>
    <row r="144" spans="1:117" ht="14.25" x14ac:dyDescent="0.2">
      <c r="A144" s="101"/>
      <c r="B144" s="102">
        <v>1886</v>
      </c>
      <c r="C144" s="103">
        <v>16</v>
      </c>
      <c r="D144" s="104">
        <v>2098</v>
      </c>
      <c r="E144" s="105">
        <v>11512</v>
      </c>
      <c r="F144" s="106">
        <f t="shared" si="231"/>
        <v>10957.20785152379</v>
      </c>
      <c r="G144" s="138">
        <f t="shared" si="282"/>
        <v>0.95180749231443629</v>
      </c>
      <c r="H144" s="106">
        <f t="shared" si="230"/>
        <v>554.79214847621006</v>
      </c>
      <c r="I144" s="109">
        <f t="shared" si="232"/>
        <v>5.3902779540550831E-2</v>
      </c>
      <c r="J144" s="109">
        <f t="shared" si="233"/>
        <v>0.1754813651764317</v>
      </c>
      <c r="K144" s="110">
        <f t="shared" si="234"/>
        <v>0.25468510586901072</v>
      </c>
      <c r="L144" s="109">
        <f t="shared" si="235"/>
        <v>0.3071709607818251</v>
      </c>
      <c r="M144" s="109">
        <f t="shared" si="236"/>
        <v>0.23628574607766775</v>
      </c>
      <c r="N144" s="109">
        <f t="shared" si="237"/>
        <v>0.33186611268803051</v>
      </c>
      <c r="O144" s="111">
        <f t="shared" si="238"/>
        <v>0.47668281808603397</v>
      </c>
      <c r="P144" s="112">
        <f t="shared" si="239"/>
        <v>0.51464685470235794</v>
      </c>
      <c r="Q144" s="109">
        <f t="shared" si="240"/>
        <v>0.41174006853661632</v>
      </c>
      <c r="R144" s="109">
        <f t="shared" si="241"/>
        <v>0.63179383732960659</v>
      </c>
      <c r="S144" s="113">
        <f t="shared" si="242"/>
        <v>0.74266589538054706</v>
      </c>
      <c r="T144" s="109">
        <f t="shared" si="243"/>
        <v>0.48318320799933889</v>
      </c>
      <c r="U144" s="114">
        <f t="shared" si="244"/>
        <v>1.7064705396248245E-2</v>
      </c>
      <c r="V144" s="110">
        <f t="shared" si="245"/>
        <v>8.7710666828784908E-2</v>
      </c>
      <c r="W144" s="115">
        <f t="shared" si="246"/>
        <v>5.3915471506536361E-2</v>
      </c>
      <c r="X144" s="109">
        <f t="shared" si="247"/>
        <v>0.13754903286442988</v>
      </c>
      <c r="Y144" s="135">
        <f t="shared" si="248"/>
        <v>0.1461099124254347</v>
      </c>
      <c r="Z144" s="117">
        <f t="shared" si="249"/>
        <v>4.2251068579577764E-2</v>
      </c>
      <c r="AA144" s="109">
        <f t="shared" si="250"/>
        <v>0.29992772464157613</v>
      </c>
      <c r="AB144" s="109">
        <f t="shared" si="251"/>
        <v>0.24225270638790183</v>
      </c>
      <c r="AC144" s="109">
        <f t="shared" si="252"/>
        <v>7.4412996573169188E-2</v>
      </c>
      <c r="AD144" s="116">
        <f t="shared" si="253"/>
        <v>0.47566316833319561</v>
      </c>
      <c r="AE144" s="117">
        <f t="shared" si="254"/>
        <v>0.2464656437259177</v>
      </c>
      <c r="AF144" s="118">
        <f t="shared" si="255"/>
        <v>7.0491179083640054E-2</v>
      </c>
      <c r="AG144" s="119">
        <v>8239</v>
      </c>
      <c r="AH144" s="119">
        <f t="shared" si="256"/>
        <v>32441</v>
      </c>
      <c r="AI144" s="120">
        <v>24202</v>
      </c>
      <c r="AJ144" s="121"/>
      <c r="AK144" s="119">
        <v>17974</v>
      </c>
      <c r="AL144" s="119">
        <v>2679</v>
      </c>
      <c r="AM144" s="119">
        <f t="shared" si="257"/>
        <v>4247</v>
      </c>
      <c r="AN144" s="119">
        <v>78790</v>
      </c>
      <c r="AO144" s="122">
        <v>72927</v>
      </c>
      <c r="AP144" s="119">
        <f t="shared" si="258"/>
        <v>5863</v>
      </c>
      <c r="AQ144" s="123">
        <v>13727</v>
      </c>
      <c r="AR144" s="119">
        <v>5554</v>
      </c>
      <c r="AS144" s="137">
        <v>1306</v>
      </c>
      <c r="AT144" s="136">
        <v>685.81380976376738</v>
      </c>
      <c r="AU144" s="123">
        <v>739.58801666536101</v>
      </c>
      <c r="AV144" s="119">
        <v>413</v>
      </c>
      <c r="AW144" s="120">
        <v>1468</v>
      </c>
      <c r="AX144" s="119">
        <v>4248</v>
      </c>
      <c r="AY144" s="119">
        <f t="shared" si="259"/>
        <v>4031.5051134693786</v>
      </c>
      <c r="AZ144" s="119">
        <v>309</v>
      </c>
      <c r="BA144" s="136">
        <v>157.81222434971519</v>
      </c>
      <c r="BB144" s="139">
        <v>271.50511346937844</v>
      </c>
      <c r="BC144" s="120">
        <v>7</v>
      </c>
      <c r="BD144" s="119">
        <f t="shared" si="260"/>
        <v>11694</v>
      </c>
      <c r="BE144" s="136">
        <v>4349.188477430399</v>
      </c>
      <c r="BF144" s="120">
        <v>2292</v>
      </c>
      <c r="BG144" s="136">
        <v>1436.9597488264851</v>
      </c>
      <c r="BH144" s="136">
        <v>3057.4565799155534</v>
      </c>
      <c r="BI144" s="119">
        <v>7927</v>
      </c>
      <c r="BJ144" s="119">
        <v>1155</v>
      </c>
      <c r="BK144" s="124">
        <f t="shared" si="261"/>
        <v>3328.961693384932</v>
      </c>
      <c r="BL144" s="125"/>
      <c r="BM144" s="22">
        <f t="shared" si="262"/>
        <v>0.47668281808603397</v>
      </c>
      <c r="BN144" s="39">
        <f t="shared" si="263"/>
        <v>0.3071709607818251</v>
      </c>
      <c r="BO144" s="126">
        <f t="shared" si="264"/>
        <v>0.41174006853661632</v>
      </c>
      <c r="BP144" s="39">
        <f t="shared" si="265"/>
        <v>0.63179383732960659</v>
      </c>
      <c r="BQ144" s="127">
        <f t="shared" si="266"/>
        <v>0.23628574607766775</v>
      </c>
      <c r="BR144" s="127">
        <f t="shared" si="267"/>
        <v>1.7064705396248245E-2</v>
      </c>
      <c r="BS144" s="39">
        <f t="shared" si="268"/>
        <v>8.7710666828784908E-2</v>
      </c>
      <c r="BT144" s="39">
        <f t="shared" si="269"/>
        <v>0.25468510586901072</v>
      </c>
      <c r="BU144" s="127">
        <f t="shared" si="270"/>
        <v>7.4412996573169188E-2</v>
      </c>
      <c r="BV144" s="127">
        <f t="shared" si="271"/>
        <v>5.3915471506536361E-2</v>
      </c>
      <c r="BW144" s="125"/>
      <c r="BX144" s="22">
        <f t="shared" si="272"/>
        <v>0.51464685470235794</v>
      </c>
      <c r="BY144" s="39">
        <f t="shared" si="273"/>
        <v>0.3071709607818251</v>
      </c>
      <c r="BZ144" s="39">
        <f t="shared" si="274"/>
        <v>0.41174006853661632</v>
      </c>
      <c r="CA144" s="39">
        <f t="shared" si="275"/>
        <v>0.63179383732960659</v>
      </c>
      <c r="CB144" s="126">
        <f t="shared" si="276"/>
        <v>0.23628574607766775</v>
      </c>
      <c r="CC144" s="127">
        <f t="shared" si="277"/>
        <v>1.7064705396248245E-2</v>
      </c>
      <c r="CD144" s="127">
        <f t="shared" si="278"/>
        <v>8.7710666828784908E-2</v>
      </c>
      <c r="CE144" s="39">
        <f t="shared" si="279"/>
        <v>0.25468510586901072</v>
      </c>
      <c r="CF144" s="127">
        <f t="shared" si="280"/>
        <v>7.4412996573169188E-2</v>
      </c>
      <c r="CG144" s="127">
        <f t="shared" si="281"/>
        <v>5.3915471506536361E-2</v>
      </c>
      <c r="CH144" s="101"/>
      <c r="CI144" s="35">
        <v>2018</v>
      </c>
      <c r="CJ144" s="22">
        <v>0.51638189990365269</v>
      </c>
      <c r="CK144" s="22">
        <v>0.48978650630355836</v>
      </c>
      <c r="CL144" s="101"/>
      <c r="CT144" s="101"/>
      <c r="CU144" s="35">
        <v>2018</v>
      </c>
      <c r="CV144" s="39">
        <v>0.36583864015685513</v>
      </c>
      <c r="CW144" s="39">
        <v>0.72756305391660092</v>
      </c>
      <c r="CX144" s="39">
        <v>0.29558289885297184</v>
      </c>
      <c r="CY144" s="101"/>
      <c r="DG144" s="101"/>
      <c r="DH144" s="35">
        <v>1880</v>
      </c>
      <c r="DI144" s="258">
        <v>2.37</v>
      </c>
      <c r="DJ144" s="257">
        <v>24</v>
      </c>
      <c r="DK144" s="259">
        <v>0.9</v>
      </c>
      <c r="DL144" s="260">
        <v>1.1100000000000001</v>
      </c>
      <c r="DM144" s="101"/>
    </row>
    <row r="145" spans="1:117" ht="14.25" x14ac:dyDescent="0.2">
      <c r="A145" s="101"/>
      <c r="B145" s="102">
        <v>1885</v>
      </c>
      <c r="C145" s="103">
        <v>16</v>
      </c>
      <c r="D145" s="104">
        <v>1780</v>
      </c>
      <c r="E145" s="105">
        <v>9292</v>
      </c>
      <c r="F145" s="106">
        <f t="shared" si="231"/>
        <v>9621.5084799859251</v>
      </c>
      <c r="G145" s="133">
        <f t="shared" si="282"/>
        <v>1.0354615238900049</v>
      </c>
      <c r="H145" s="106">
        <f t="shared" ref="H145:H153" si="284">F145-E145</f>
        <v>329.50847998592508</v>
      </c>
      <c r="I145" s="109">
        <f t="shared" si="232"/>
        <v>5.2276686490058268E-2</v>
      </c>
      <c r="J145" s="109">
        <f t="shared" si="233"/>
        <v>0.17066235230671178</v>
      </c>
      <c r="K145" s="110">
        <f t="shared" si="234"/>
        <v>0.25147174119073235</v>
      </c>
      <c r="L145" s="109">
        <f t="shared" si="235"/>
        <v>0.30631645341502972</v>
      </c>
      <c r="M145" s="109">
        <f t="shared" si="236"/>
        <v>0.22744201241424372</v>
      </c>
      <c r="N145" s="109">
        <f t="shared" si="237"/>
        <v>0.32518134715025909</v>
      </c>
      <c r="O145" s="111">
        <f t="shared" si="238"/>
        <v>0.47189147615856891</v>
      </c>
      <c r="P145" s="112">
        <f t="shared" si="239"/>
        <v>0.51764728756278988</v>
      </c>
      <c r="Q145" s="109">
        <f t="shared" si="240"/>
        <v>0.40375142668348651</v>
      </c>
      <c r="R145" s="109">
        <f t="shared" si="241"/>
        <v>0.6108433839517331</v>
      </c>
      <c r="S145" s="113">
        <f t="shared" si="242"/>
        <v>0.7503554444281022</v>
      </c>
      <c r="T145" s="109">
        <f t="shared" si="243"/>
        <v>0.49585723390694708</v>
      </c>
      <c r="U145" s="114">
        <f t="shared" si="244"/>
        <v>1.5835662107172622E-2</v>
      </c>
      <c r="V145" s="110">
        <f t="shared" si="245"/>
        <v>8.4656464183822319E-2</v>
      </c>
      <c r="W145" s="115">
        <f t="shared" si="246"/>
        <v>5.0114134678921125E-2</v>
      </c>
      <c r="X145" s="109">
        <f t="shared" si="247"/>
        <v>0.10111945112488581</v>
      </c>
      <c r="Y145" s="135">
        <f t="shared" si="248"/>
        <v>0.13954466270198834</v>
      </c>
      <c r="Z145" s="117">
        <f t="shared" si="249"/>
        <v>3.0974551639849461E-2</v>
      </c>
      <c r="AA145" s="109">
        <f t="shared" si="250"/>
        <v>0.28566203680147406</v>
      </c>
      <c r="AB145" s="109">
        <f t="shared" si="251"/>
        <v>0.18939059665637104</v>
      </c>
      <c r="AC145" s="109">
        <f t="shared" si="252"/>
        <v>5.8013455877935965E-2</v>
      </c>
      <c r="AD145" s="116">
        <f t="shared" si="253"/>
        <v>0.45555718978281118</v>
      </c>
      <c r="AE145" s="117">
        <f t="shared" si="254"/>
        <v>0.24400159426066162</v>
      </c>
      <c r="AF145" s="118">
        <f t="shared" si="255"/>
        <v>5.3012554814681326E-2</v>
      </c>
      <c r="AG145" s="119">
        <v>6488</v>
      </c>
      <c r="AH145" s="119">
        <f t="shared" si="256"/>
        <v>26885</v>
      </c>
      <c r="AI145" s="120">
        <v>20397</v>
      </c>
      <c r="AJ145" s="121"/>
      <c r="AK145" s="119">
        <v>15305</v>
      </c>
      <c r="AL145" s="119">
        <v>2193</v>
      </c>
      <c r="AM145" s="119">
        <f t="shared" si="257"/>
        <v>3481</v>
      </c>
      <c r="AN145" s="119">
        <v>66588</v>
      </c>
      <c r="AO145" s="122">
        <v>62725</v>
      </c>
      <c r="AP145" s="119">
        <f t="shared" si="258"/>
        <v>3863</v>
      </c>
      <c r="AQ145" s="123">
        <v>11824</v>
      </c>
      <c r="AR145" s="119">
        <v>3530</v>
      </c>
      <c r="AS145" s="137">
        <v>1143</v>
      </c>
      <c r="AT145" s="136">
        <v>512.27070667827923</v>
      </c>
      <c r="AU145" s="123">
        <v>720.43380090656899</v>
      </c>
      <c r="AV145" s="119">
        <v>323</v>
      </c>
      <c r="AW145" s="120">
        <v>1212</v>
      </c>
      <c r="AX145" s="119">
        <v>3337</v>
      </c>
      <c r="AY145" s="119">
        <f t="shared" si="259"/>
        <v>3326.7485553603192</v>
      </c>
      <c r="AZ145" s="119">
        <v>333</v>
      </c>
      <c r="BA145" s="136">
        <v>151.12598759122963</v>
      </c>
      <c r="BB145" s="139">
        <v>258.74855536031913</v>
      </c>
      <c r="BC145" s="120">
        <v>37</v>
      </c>
      <c r="BD145" s="119">
        <f t="shared" si="260"/>
        <v>10114</v>
      </c>
      <c r="BE145" s="136">
        <v>4131.9458842688573</v>
      </c>
      <c r="BF145" s="120">
        <v>1856</v>
      </c>
      <c r="BG145" s="136">
        <v>1214.4671932791446</v>
      </c>
      <c r="BH145" s="136">
        <v>1803.7848892339766</v>
      </c>
      <c r="BI145" s="119">
        <v>7009</v>
      </c>
      <c r="BJ145" s="119">
        <v>965</v>
      </c>
      <c r="BK145" s="124">
        <f t="shared" si="261"/>
        <v>2062.5334445942958</v>
      </c>
      <c r="BL145" s="125"/>
      <c r="BM145" s="22">
        <f t="shared" si="262"/>
        <v>0.47189147615856891</v>
      </c>
      <c r="BN145" s="39">
        <f t="shared" si="263"/>
        <v>0.30631645341502972</v>
      </c>
      <c r="BO145" s="126">
        <f t="shared" si="264"/>
        <v>0.40375142668348651</v>
      </c>
      <c r="BP145" s="39">
        <f t="shared" si="265"/>
        <v>0.6108433839517331</v>
      </c>
      <c r="BQ145" s="127">
        <f t="shared" si="266"/>
        <v>0.22744201241424372</v>
      </c>
      <c r="BR145" s="127">
        <f t="shared" si="267"/>
        <v>1.5835662107172622E-2</v>
      </c>
      <c r="BS145" s="39">
        <f t="shared" si="268"/>
        <v>8.4656464183822319E-2</v>
      </c>
      <c r="BT145" s="39">
        <f t="shared" si="269"/>
        <v>0.25147174119073235</v>
      </c>
      <c r="BU145" s="127">
        <f t="shared" si="270"/>
        <v>5.8013455877935965E-2</v>
      </c>
      <c r="BV145" s="127">
        <f t="shared" si="271"/>
        <v>5.0114134678921125E-2</v>
      </c>
      <c r="BW145" s="125"/>
      <c r="BX145" s="22">
        <f t="shared" si="272"/>
        <v>0.51764728756278988</v>
      </c>
      <c r="BY145" s="39">
        <f t="shared" si="273"/>
        <v>0.30631645341502972</v>
      </c>
      <c r="BZ145" s="39">
        <f t="shared" si="274"/>
        <v>0.40375142668348651</v>
      </c>
      <c r="CA145" s="39">
        <f t="shared" si="275"/>
        <v>0.6108433839517331</v>
      </c>
      <c r="CB145" s="126">
        <f t="shared" si="276"/>
        <v>0.22744201241424372</v>
      </c>
      <c r="CC145" s="127">
        <f t="shared" si="277"/>
        <v>1.5835662107172622E-2</v>
      </c>
      <c r="CD145" s="127">
        <f t="shared" si="278"/>
        <v>8.4656464183822319E-2</v>
      </c>
      <c r="CE145" s="39">
        <f t="shared" si="279"/>
        <v>0.25147174119073235</v>
      </c>
      <c r="CF145" s="127">
        <f t="shared" si="280"/>
        <v>5.8013455877935965E-2</v>
      </c>
      <c r="CG145" s="127">
        <f t="shared" si="281"/>
        <v>5.0114134678921125E-2</v>
      </c>
      <c r="CH145" s="101"/>
      <c r="CI145" s="35">
        <v>2019</v>
      </c>
      <c r="CJ145" s="22">
        <v>0.5290120825928688</v>
      </c>
      <c r="CK145" s="22">
        <v>0.48187723667770382</v>
      </c>
      <c r="CL145" s="101"/>
      <c r="CT145" s="101"/>
      <c r="CU145" s="35">
        <v>2019</v>
      </c>
      <c r="CV145" s="39">
        <v>0.38853294873925703</v>
      </c>
      <c r="CW145" s="39">
        <v>0.75754383486369137</v>
      </c>
      <c r="CX145" s="39">
        <v>0.29832828547740309</v>
      </c>
      <c r="CY145" s="101"/>
      <c r="DG145" s="101"/>
      <c r="DH145" s="35">
        <v>1879</v>
      </c>
      <c r="DI145" s="258">
        <v>2.5</v>
      </c>
      <c r="DJ145" s="257">
        <v>24.1</v>
      </c>
      <c r="DK145" s="259">
        <v>0.89</v>
      </c>
      <c r="DL145" s="260">
        <v>1.1499999999999999</v>
      </c>
      <c r="DM145" s="101"/>
    </row>
    <row r="146" spans="1:117" ht="14.25" x14ac:dyDescent="0.2">
      <c r="A146" s="101"/>
      <c r="B146" s="102">
        <v>1884</v>
      </c>
      <c r="C146" s="103">
        <v>33</v>
      </c>
      <c r="D146" s="104">
        <v>3074</v>
      </c>
      <c r="E146" s="105">
        <v>16742</v>
      </c>
      <c r="F146" s="106">
        <f t="shared" si="231"/>
        <v>16613.907907586621</v>
      </c>
      <c r="G146" s="132">
        <f t="shared" si="282"/>
        <v>0.99234905671882812</v>
      </c>
      <c r="H146" s="106">
        <f>E146-F146</f>
        <v>128.09209241337885</v>
      </c>
      <c r="I146" s="109">
        <f t="shared" si="232"/>
        <v>5.4442284728093648E-2</v>
      </c>
      <c r="J146" s="109">
        <f t="shared" si="233"/>
        <v>0.17469374056049672</v>
      </c>
      <c r="K146" s="110">
        <f t="shared" si="234"/>
        <v>0.24641631652478696</v>
      </c>
      <c r="L146" s="109">
        <f t="shared" si="235"/>
        <v>0.31164416397186362</v>
      </c>
      <c r="M146" s="109">
        <f t="shared" si="236"/>
        <v>0.23487383898018274</v>
      </c>
      <c r="N146" s="109">
        <f t="shared" si="237"/>
        <v>0.32708211358313816</v>
      </c>
      <c r="O146" s="111">
        <f t="shared" si="238"/>
        <v>0.47381798495159327</v>
      </c>
      <c r="P146" s="112">
        <f t="shared" si="239"/>
        <v>0.51644086974164327</v>
      </c>
      <c r="Q146" s="109">
        <f t="shared" si="240"/>
        <v>0.42146416397186365</v>
      </c>
      <c r="R146" s="109">
        <f t="shared" si="241"/>
        <v>0.60405919277279918</v>
      </c>
      <c r="S146" s="113">
        <f t="shared" si="242"/>
        <v>0.74377692006488783</v>
      </c>
      <c r="T146" s="109">
        <f t="shared" si="243"/>
        <v>0.57772556916708617</v>
      </c>
      <c r="U146" s="114">
        <f t="shared" si="244"/>
        <v>1.9270571124909101E-2</v>
      </c>
      <c r="V146" s="110">
        <f t="shared" si="245"/>
        <v>9.3438617665091858E-2</v>
      </c>
      <c r="W146" s="115">
        <f t="shared" si="246"/>
        <v>3.7785351312245592E-2</v>
      </c>
      <c r="X146" s="109">
        <f t="shared" si="247"/>
        <v>0.13068423683585004</v>
      </c>
      <c r="Y146" s="135">
        <f t="shared" si="248"/>
        <v>0.14592903152701631</v>
      </c>
      <c r="Z146" s="117">
        <f t="shared" si="249"/>
        <v>4.0726979733009518E-2</v>
      </c>
      <c r="AA146" s="109">
        <f t="shared" si="250"/>
        <v>0.27697707918966102</v>
      </c>
      <c r="AB146" s="109">
        <f t="shared" si="251"/>
        <v>0.15145158583654975</v>
      </c>
      <c r="AC146" s="109">
        <f t="shared" si="252"/>
        <v>4.7199002850244497E-2</v>
      </c>
      <c r="AD146" s="116">
        <f t="shared" si="253"/>
        <v>0.4682553001062818</v>
      </c>
      <c r="AE146" s="117">
        <f t="shared" si="254"/>
        <v>0.24327612704918034</v>
      </c>
      <c r="AF146" s="118">
        <f t="shared" si="255"/>
        <v>4.3119753850444968E-2</v>
      </c>
      <c r="AG146" s="140">
        <v>12599.31914</v>
      </c>
      <c r="AH146" s="119">
        <f t="shared" si="256"/>
        <v>48353.31914</v>
      </c>
      <c r="AI146" s="120">
        <v>35754</v>
      </c>
      <c r="AJ146" s="121"/>
      <c r="AK146" s="119">
        <v>26593</v>
      </c>
      <c r="AL146" s="119">
        <v>4020</v>
      </c>
      <c r="AM146" s="119">
        <f t="shared" si="257"/>
        <v>6246</v>
      </c>
      <c r="AN146" s="119">
        <v>114727</v>
      </c>
      <c r="AO146" s="122">
        <v>109312</v>
      </c>
      <c r="AP146" s="119">
        <f t="shared" si="258"/>
        <v>5415</v>
      </c>
      <c r="AQ146" s="123">
        <v>20347</v>
      </c>
      <c r="AR146" s="119">
        <v>4947</v>
      </c>
      <c r="AS146" s="137">
        <v>1754</v>
      </c>
      <c r="AT146" s="136">
        <v>834.90892634264526</v>
      </c>
      <c r="AU146" s="123">
        <v>973.01338292412663</v>
      </c>
      <c r="AV146" s="119">
        <v>689</v>
      </c>
      <c r="AW146" s="120">
        <v>2183</v>
      </c>
      <c r="AX146" s="119">
        <v>4335</v>
      </c>
      <c r="AY146" s="119">
        <f t="shared" si="259"/>
        <v>6468.4337197166151</v>
      </c>
      <c r="AZ146" s="119">
        <v>468</v>
      </c>
      <c r="BA146" s="136">
        <v>230.38364752978754</v>
      </c>
      <c r="BB146" s="139">
        <v>380.43371971661452</v>
      </c>
      <c r="BC146" s="120">
        <v>13</v>
      </c>
      <c r="BD146" s="119">
        <f t="shared" si="260"/>
        <v>20656</v>
      </c>
      <c r="BE146" s="136">
        <v>6767.2866069521451</v>
      </c>
      <c r="BF146" s="120">
        <v>3905</v>
      </c>
      <c r="BG146" s="136">
        <v>2505.8954096550488</v>
      </c>
      <c r="BH146" s="136">
        <v>4292.0504841123684</v>
      </c>
      <c r="BI146" s="119">
        <v>14555</v>
      </c>
      <c r="BJ146" s="119">
        <v>1537</v>
      </c>
      <c r="BK146" s="124">
        <f t="shared" si="261"/>
        <v>4672.4842038289826</v>
      </c>
      <c r="BL146" s="125"/>
      <c r="BM146" s="22">
        <f t="shared" si="262"/>
        <v>0.47381798495159327</v>
      </c>
      <c r="BN146" s="39">
        <f t="shared" si="263"/>
        <v>0.31164416397186362</v>
      </c>
      <c r="BO146" s="126">
        <f t="shared" si="264"/>
        <v>0.42146416397186365</v>
      </c>
      <c r="BP146" s="39">
        <f t="shared" si="265"/>
        <v>0.60405919277279918</v>
      </c>
      <c r="BQ146" s="127">
        <f t="shared" si="266"/>
        <v>0.23487383898018274</v>
      </c>
      <c r="BR146" s="127">
        <f t="shared" si="267"/>
        <v>1.9270571124909101E-2</v>
      </c>
      <c r="BS146" s="39">
        <f t="shared" si="268"/>
        <v>9.3438617665091858E-2</v>
      </c>
      <c r="BT146" s="39">
        <f t="shared" si="269"/>
        <v>0.24641631652478696</v>
      </c>
      <c r="BU146" s="127">
        <f t="shared" si="270"/>
        <v>4.7199002850244497E-2</v>
      </c>
      <c r="BV146" s="127">
        <f t="shared" si="271"/>
        <v>3.7785351312245592E-2</v>
      </c>
      <c r="BW146" s="125"/>
      <c r="BX146" s="22">
        <f t="shared" si="272"/>
        <v>0.51644086974164327</v>
      </c>
      <c r="BY146" s="39">
        <f t="shared" si="273"/>
        <v>0.31164416397186362</v>
      </c>
      <c r="BZ146" s="39">
        <f t="shared" si="274"/>
        <v>0.42146416397186365</v>
      </c>
      <c r="CA146" s="39">
        <f t="shared" si="275"/>
        <v>0.60405919277279918</v>
      </c>
      <c r="CB146" s="126">
        <f t="shared" si="276"/>
        <v>0.23487383898018274</v>
      </c>
      <c r="CC146" s="127">
        <f t="shared" si="277"/>
        <v>1.9270571124909101E-2</v>
      </c>
      <c r="CD146" s="127">
        <f t="shared" si="278"/>
        <v>9.3438617665091858E-2</v>
      </c>
      <c r="CE146" s="39">
        <f t="shared" si="279"/>
        <v>0.24641631652478696</v>
      </c>
      <c r="CF146" s="127">
        <f t="shared" si="280"/>
        <v>4.7199002850244497E-2</v>
      </c>
      <c r="CG146" s="127">
        <f t="shared" si="281"/>
        <v>3.7785351312245592E-2</v>
      </c>
      <c r="CH146" s="101"/>
      <c r="CI146" s="35">
        <v>2020</v>
      </c>
      <c r="CJ146" s="22">
        <v>0.52340473419247957</v>
      </c>
      <c r="CK146" s="22">
        <v>0.48538866889337956</v>
      </c>
      <c r="CL146" s="101"/>
      <c r="CT146" s="101"/>
      <c r="CU146" s="35">
        <v>2020</v>
      </c>
      <c r="CV146" s="39">
        <v>0.37542477370462818</v>
      </c>
      <c r="CW146" s="39">
        <v>0.74480421395932306</v>
      </c>
      <c r="CX146" s="39">
        <v>0.29211400510326896</v>
      </c>
      <c r="CY146" s="101"/>
      <c r="DG146" s="101"/>
      <c r="DH146" s="35">
        <v>1878</v>
      </c>
      <c r="DI146" s="258">
        <v>2.2999999999999998</v>
      </c>
      <c r="DJ146" s="257">
        <v>24.1</v>
      </c>
      <c r="DK146" s="259">
        <v>0.89</v>
      </c>
      <c r="DL146" s="260">
        <v>1.17</v>
      </c>
      <c r="DM146" s="101"/>
    </row>
    <row r="147" spans="1:117" ht="14.25" x14ac:dyDescent="0.2">
      <c r="A147" s="101"/>
      <c r="B147" s="102">
        <v>1883</v>
      </c>
      <c r="C147" s="103">
        <v>16</v>
      </c>
      <c r="D147" s="104">
        <v>1570</v>
      </c>
      <c r="E147" s="105">
        <v>9030</v>
      </c>
      <c r="F147" s="106">
        <f t="shared" si="231"/>
        <v>9312.8176075182437</v>
      </c>
      <c r="G147" s="133">
        <f t="shared" si="282"/>
        <v>1.0313197793486426</v>
      </c>
      <c r="H147" s="106">
        <f t="shared" si="284"/>
        <v>282.81760751824368</v>
      </c>
      <c r="I147" s="109">
        <f t="shared" si="232"/>
        <v>6.1187412494166281E-2</v>
      </c>
      <c r="J147" s="109">
        <f t="shared" si="233"/>
        <v>0.18427789769589881</v>
      </c>
      <c r="K147" s="110">
        <f t="shared" si="234"/>
        <v>0.26494202124201188</v>
      </c>
      <c r="L147" s="109">
        <f t="shared" si="235"/>
        <v>0.3320388025868391</v>
      </c>
      <c r="M147" s="109">
        <f t="shared" si="236"/>
        <v>0.24757216077690855</v>
      </c>
      <c r="N147" s="109">
        <f t="shared" si="237"/>
        <v>0.34543089994797987</v>
      </c>
      <c r="O147" s="111">
        <f t="shared" si="238"/>
        <v>0.48259648819485323</v>
      </c>
      <c r="P147" s="112">
        <f t="shared" si="239"/>
        <v>0.51094359778835119</v>
      </c>
      <c r="Q147" s="109">
        <f t="shared" si="240"/>
        <v>0.43184880258683911</v>
      </c>
      <c r="R147" s="109">
        <f t="shared" si="241"/>
        <v>0.63448274329898946</v>
      </c>
      <c r="S147" s="113">
        <f t="shared" si="242"/>
        <v>0.74434014356709</v>
      </c>
      <c r="T147" s="109">
        <f t="shared" si="243"/>
        <v>0.52005421414587616</v>
      </c>
      <c r="U147" s="114">
        <f t="shared" si="244"/>
        <v>1.1947191406053914E-2</v>
      </c>
      <c r="V147" s="110">
        <f t="shared" si="245"/>
        <v>8.828550520971426E-2</v>
      </c>
      <c r="W147" s="115">
        <f t="shared" si="246"/>
        <v>4.7953196879791986E-2</v>
      </c>
      <c r="X147" s="109">
        <f t="shared" si="247"/>
        <v>0.10657243789264337</v>
      </c>
      <c r="Y147" s="135">
        <f t="shared" si="248"/>
        <v>0.15051003400226681</v>
      </c>
      <c r="Z147" s="117">
        <f t="shared" si="249"/>
        <v>3.5386184666633583E-2</v>
      </c>
      <c r="AA147" s="109">
        <f t="shared" si="250"/>
        <v>0.28905184335100959</v>
      </c>
      <c r="AB147" s="109">
        <f t="shared" si="251"/>
        <v>0.14051544520613227</v>
      </c>
      <c r="AC147" s="109">
        <f t="shared" si="252"/>
        <v>4.6656580171200758E-2</v>
      </c>
      <c r="AD147" s="116">
        <f t="shared" si="253"/>
        <v>0.45329049746498667</v>
      </c>
      <c r="AE147" s="117">
        <f t="shared" si="254"/>
        <v>0.25711808565978844</v>
      </c>
      <c r="AF147" s="118">
        <f t="shared" si="255"/>
        <v>3.8769251283418897E-2</v>
      </c>
      <c r="AG147" s="140">
        <v>5988.2007599999997</v>
      </c>
      <c r="AH147" s="119">
        <f t="shared" si="256"/>
        <v>25909.20076</v>
      </c>
      <c r="AI147" s="120">
        <v>19921</v>
      </c>
      <c r="AJ147" s="121"/>
      <c r="AK147" s="119">
        <v>14828</v>
      </c>
      <c r="AL147" s="119">
        <v>2487</v>
      </c>
      <c r="AM147" s="119">
        <f t="shared" si="257"/>
        <v>3671</v>
      </c>
      <c r="AN147" s="119">
        <v>59996</v>
      </c>
      <c r="AO147" s="122">
        <v>57670</v>
      </c>
      <c r="AP147" s="119">
        <f t="shared" si="258"/>
        <v>2799.2081839513608</v>
      </c>
      <c r="AQ147" s="123">
        <v>11157</v>
      </c>
      <c r="AR147" s="119">
        <v>2326</v>
      </c>
      <c r="AS147" s="137">
        <v>960</v>
      </c>
      <c r="AT147" s="136">
        <v>513.65212095868924</v>
      </c>
      <c r="AU147" s="123">
        <v>594.04894079799396</v>
      </c>
      <c r="AV147" s="119">
        <v>238</v>
      </c>
      <c r="AW147" s="120">
        <v>786</v>
      </c>
      <c r="AX147" s="119">
        <v>2877</v>
      </c>
      <c r="AY147" s="119">
        <f t="shared" si="259"/>
        <v>2928.2442056873119</v>
      </c>
      <c r="AZ147" s="141">
        <v>473.20818395136064</v>
      </c>
      <c r="BA147" s="136">
        <v>131.00402186954645</v>
      </c>
      <c r="BB147" s="139">
        <v>238.24420568731188</v>
      </c>
      <c r="BC147" s="120">
        <v>1</v>
      </c>
      <c r="BD147" s="119">
        <f t="shared" si="260"/>
        <v>10360</v>
      </c>
      <c r="BE147" s="136">
        <v>3484.71363744776</v>
      </c>
      <c r="BF147" s="120">
        <v>1904</v>
      </c>
      <c r="BG147" s="136">
        <v>1245.0834283240285</v>
      </c>
      <c r="BH147" s="136">
        <v>1884.7853295720367</v>
      </c>
      <c r="BI147" s="119">
        <v>7669</v>
      </c>
      <c r="BJ147" s="119">
        <v>946</v>
      </c>
      <c r="BK147" s="124">
        <f t="shared" si="261"/>
        <v>2123.0295352593484</v>
      </c>
      <c r="BL147" s="125"/>
      <c r="BM147" s="22">
        <f t="shared" si="262"/>
        <v>0.48259648819485323</v>
      </c>
      <c r="BN147" s="39">
        <f t="shared" si="263"/>
        <v>0.3320388025868391</v>
      </c>
      <c r="BO147" s="126">
        <f t="shared" si="264"/>
        <v>0.43184880258683911</v>
      </c>
      <c r="BP147" s="39">
        <f t="shared" si="265"/>
        <v>0.63448274329898946</v>
      </c>
      <c r="BQ147" s="127">
        <f t="shared" si="266"/>
        <v>0.24757216077690855</v>
      </c>
      <c r="BR147" s="127">
        <f t="shared" si="267"/>
        <v>1.1947191406053914E-2</v>
      </c>
      <c r="BS147" s="39">
        <f t="shared" si="268"/>
        <v>8.828550520971426E-2</v>
      </c>
      <c r="BT147" s="39">
        <f t="shared" si="269"/>
        <v>0.26494202124201188</v>
      </c>
      <c r="BU147" s="127">
        <f t="shared" si="270"/>
        <v>4.6656580171200758E-2</v>
      </c>
      <c r="BV147" s="127">
        <f t="shared" si="271"/>
        <v>4.7953196879791986E-2</v>
      </c>
      <c r="BW147" s="125"/>
      <c r="BX147" s="22">
        <f t="shared" si="272"/>
        <v>0.51094359778835119</v>
      </c>
      <c r="BY147" s="39">
        <f t="shared" si="273"/>
        <v>0.3320388025868391</v>
      </c>
      <c r="BZ147" s="39">
        <f t="shared" si="274"/>
        <v>0.43184880258683911</v>
      </c>
      <c r="CA147" s="39">
        <f t="shared" si="275"/>
        <v>0.63448274329898946</v>
      </c>
      <c r="CB147" s="126">
        <f t="shared" si="276"/>
        <v>0.24757216077690855</v>
      </c>
      <c r="CC147" s="127">
        <f t="shared" si="277"/>
        <v>1.1947191406053914E-2</v>
      </c>
      <c r="CD147" s="127">
        <f t="shared" si="278"/>
        <v>8.828550520971426E-2</v>
      </c>
      <c r="CE147" s="39">
        <f t="shared" si="279"/>
        <v>0.26494202124201188</v>
      </c>
      <c r="CF147" s="127">
        <f t="shared" si="280"/>
        <v>4.6656580171200758E-2</v>
      </c>
      <c r="CG147" s="127">
        <f t="shared" si="281"/>
        <v>4.7953196879791986E-2</v>
      </c>
      <c r="CH147" s="101"/>
      <c r="CI147" s="35">
        <v>2021</v>
      </c>
      <c r="CJ147" s="22">
        <v>0.51462513627365003</v>
      </c>
      <c r="CK147" s="22">
        <v>0.4908866263541139</v>
      </c>
      <c r="CL147" s="101"/>
      <c r="CT147" s="101"/>
      <c r="CU147" s="35">
        <v>2021</v>
      </c>
      <c r="CV147" s="39">
        <v>0.36187315716896307</v>
      </c>
      <c r="CW147" s="39">
        <v>0.72196307911550039</v>
      </c>
      <c r="CX147" s="39">
        <v>0.28976660682226213</v>
      </c>
      <c r="CY147" s="101"/>
      <c r="DG147" s="101"/>
      <c r="DH147" s="35">
        <v>1877</v>
      </c>
      <c r="DI147" s="258">
        <v>2.81</v>
      </c>
      <c r="DJ147" s="257">
        <v>25</v>
      </c>
      <c r="DK147" s="259">
        <v>0.88</v>
      </c>
      <c r="DL147" s="260">
        <v>1.25</v>
      </c>
      <c r="DM147" s="101"/>
    </row>
    <row r="148" spans="1:117" ht="14.25" x14ac:dyDescent="0.2">
      <c r="A148" s="101"/>
      <c r="B148" s="102">
        <v>1882</v>
      </c>
      <c r="C148" s="103">
        <v>14</v>
      </c>
      <c r="D148" s="104">
        <v>1142</v>
      </c>
      <c r="E148" s="105">
        <v>6092</v>
      </c>
      <c r="F148" s="106">
        <f t="shared" si="231"/>
        <v>5940.1417907498417</v>
      </c>
      <c r="G148" s="133">
        <f t="shared" si="282"/>
        <v>0.97507251982105081</v>
      </c>
      <c r="H148" s="106">
        <f>E148-F148</f>
        <v>151.85820925015832</v>
      </c>
      <c r="I148" s="109">
        <f t="shared" si="232"/>
        <v>5.5930948303790438E-2</v>
      </c>
      <c r="J148" s="109">
        <f t="shared" si="233"/>
        <v>0.17605069560783743</v>
      </c>
      <c r="K148" s="110">
        <f t="shared" si="234"/>
        <v>0.25646544927751419</v>
      </c>
      <c r="L148" s="109">
        <f t="shared" si="235"/>
        <v>0.31769796825102975</v>
      </c>
      <c r="M148" s="109">
        <f t="shared" si="236"/>
        <v>0.23391077131520371</v>
      </c>
      <c r="N148" s="109">
        <f t="shared" si="237"/>
        <v>0.32984959876988129</v>
      </c>
      <c r="O148" s="111">
        <f t="shared" si="238"/>
        <v>0.47300346818076999</v>
      </c>
      <c r="P148" s="112">
        <f t="shared" si="239"/>
        <v>0.51695093621603572</v>
      </c>
      <c r="Q148" s="109">
        <f t="shared" si="240"/>
        <v>0.4117879682510297</v>
      </c>
      <c r="R148" s="109">
        <f t="shared" si="241"/>
        <v>0.60708923563433337</v>
      </c>
      <c r="S148" s="113">
        <f t="shared" si="242"/>
        <v>0.75264039624153256</v>
      </c>
      <c r="T148" s="109">
        <f t="shared" si="243"/>
        <v>0.53259523636098771</v>
      </c>
      <c r="U148" s="114">
        <f t="shared" si="244"/>
        <v>1.2965256027387283E-2</v>
      </c>
      <c r="V148" s="110">
        <f t="shared" si="245"/>
        <v>9.304783382068732E-2</v>
      </c>
      <c r="W148" s="115">
        <f t="shared" si="246"/>
        <v>4.9960660896931547E-2</v>
      </c>
      <c r="X148" s="109">
        <f t="shared" si="247"/>
        <v>0.11807847954965167</v>
      </c>
      <c r="Y148" s="135">
        <f t="shared" si="248"/>
        <v>0.14097283287823389</v>
      </c>
      <c r="Z148" s="117">
        <f t="shared" si="249"/>
        <v>3.7513293047095102E-2</v>
      </c>
      <c r="AA148" s="109">
        <f t="shared" si="250"/>
        <v>0.27723963686445208</v>
      </c>
      <c r="AB148" s="109">
        <f t="shared" si="251"/>
        <v>0.13025418987209711</v>
      </c>
      <c r="AC148" s="109">
        <f t="shared" si="252"/>
        <v>4.1381491478549109E-2</v>
      </c>
      <c r="AD148" s="116">
        <f t="shared" si="253"/>
        <v>0.44373224561147934</v>
      </c>
      <c r="AE148" s="117">
        <f t="shared" si="254"/>
        <v>0.24825813271827399</v>
      </c>
      <c r="AF148" s="118">
        <f t="shared" si="255"/>
        <v>3.6839912991160274E-2</v>
      </c>
      <c r="AG148" s="140">
        <v>4066.0052599999999</v>
      </c>
      <c r="AH148" s="119">
        <f t="shared" si="256"/>
        <v>17795.005259999998</v>
      </c>
      <c r="AI148" s="120">
        <v>13729</v>
      </c>
      <c r="AJ148" s="121"/>
      <c r="AK148" s="119">
        <v>10333</v>
      </c>
      <c r="AL148" s="119">
        <v>1616</v>
      </c>
      <c r="AM148" s="119">
        <f t="shared" si="257"/>
        <v>2417</v>
      </c>
      <c r="AN148" s="119">
        <v>43214</v>
      </c>
      <c r="AO148" s="122">
        <v>41622</v>
      </c>
      <c r="AP148" s="119">
        <f t="shared" si="258"/>
        <v>1788.2597727540212</v>
      </c>
      <c r="AQ148" s="123">
        <v>7916</v>
      </c>
      <c r="AR148" s="119">
        <v>1592</v>
      </c>
      <c r="AS148" s="137">
        <v>705</v>
      </c>
      <c r="AT148" s="136">
        <v>310.97687956616232</v>
      </c>
      <c r="AU148" s="123">
        <v>412.36549399132241</v>
      </c>
      <c r="AV148" s="119">
        <v>178</v>
      </c>
      <c r="AW148" s="120">
        <v>598</v>
      </c>
      <c r="AX148" s="119">
        <v>2159</v>
      </c>
      <c r="AY148" s="119">
        <f t="shared" si="259"/>
        <v>2023.1337278046976</v>
      </c>
      <c r="AZ148" s="141">
        <v>196.25977275402127</v>
      </c>
      <c r="BA148" s="136">
        <v>93.599303025909123</v>
      </c>
      <c r="BB148" s="139">
        <v>150.13372780469768</v>
      </c>
      <c r="BC148" s="120">
        <v>1</v>
      </c>
      <c r="BD148" s="119">
        <f t="shared" si="260"/>
        <v>7312</v>
      </c>
      <c r="BE148" s="136">
        <v>2034.6749271110566</v>
      </c>
      <c r="BF148" s="120">
        <v>1275</v>
      </c>
      <c r="BG148" s="136">
        <v>966.47683095805394</v>
      </c>
      <c r="BH148" s="136">
        <v>1470.9657179324702</v>
      </c>
      <c r="BI148" s="119">
        <v>5438</v>
      </c>
      <c r="BJ148" s="119">
        <v>623</v>
      </c>
      <c r="BK148" s="124">
        <f t="shared" si="261"/>
        <v>1621.0994457371678</v>
      </c>
      <c r="BL148" s="125"/>
      <c r="BM148" s="22">
        <f t="shared" si="262"/>
        <v>0.47300346818076999</v>
      </c>
      <c r="BN148" s="39">
        <f t="shared" si="263"/>
        <v>0.31769796825102975</v>
      </c>
      <c r="BO148" s="126">
        <f t="shared" si="264"/>
        <v>0.4117879682510297</v>
      </c>
      <c r="BP148" s="39">
        <f t="shared" si="265"/>
        <v>0.60708923563433337</v>
      </c>
      <c r="BQ148" s="127">
        <f t="shared" si="266"/>
        <v>0.23391077131520371</v>
      </c>
      <c r="BR148" s="127">
        <f t="shared" si="267"/>
        <v>1.2965256027387283E-2</v>
      </c>
      <c r="BS148" s="39">
        <f t="shared" si="268"/>
        <v>9.304783382068732E-2</v>
      </c>
      <c r="BT148" s="39">
        <f t="shared" si="269"/>
        <v>0.25646544927751419</v>
      </c>
      <c r="BU148" s="127">
        <f t="shared" si="270"/>
        <v>4.1381491478549109E-2</v>
      </c>
      <c r="BV148" s="127">
        <f t="shared" si="271"/>
        <v>4.9960660896931547E-2</v>
      </c>
      <c r="BW148" s="125"/>
      <c r="BX148" s="22">
        <f t="shared" si="272"/>
        <v>0.51695093621603572</v>
      </c>
      <c r="BY148" s="39">
        <f t="shared" si="273"/>
        <v>0.31769796825102975</v>
      </c>
      <c r="BZ148" s="39">
        <f t="shared" si="274"/>
        <v>0.4117879682510297</v>
      </c>
      <c r="CA148" s="39">
        <f t="shared" si="275"/>
        <v>0.60708923563433337</v>
      </c>
      <c r="CB148" s="126">
        <f t="shared" si="276"/>
        <v>0.23391077131520371</v>
      </c>
      <c r="CC148" s="127">
        <f t="shared" si="277"/>
        <v>1.2965256027387283E-2</v>
      </c>
      <c r="CD148" s="127">
        <f t="shared" si="278"/>
        <v>9.304783382068732E-2</v>
      </c>
      <c r="CE148" s="39">
        <f t="shared" si="279"/>
        <v>0.25646544927751419</v>
      </c>
      <c r="CF148" s="127">
        <f t="shared" si="280"/>
        <v>4.1381491478549109E-2</v>
      </c>
      <c r="CG148" s="127">
        <f t="shared" si="281"/>
        <v>4.9960660896931547E-2</v>
      </c>
      <c r="CH148" s="101"/>
      <c r="CI148" s="142"/>
      <c r="CJ148" s="143"/>
      <c r="CK148" s="10"/>
      <c r="CL148" s="101"/>
      <c r="CT148" s="101"/>
      <c r="CU148" s="101"/>
      <c r="CV148" s="19"/>
      <c r="CW148" s="19"/>
      <c r="CX148" s="19"/>
      <c r="CY148" s="101"/>
      <c r="DG148" s="101"/>
      <c r="DH148" s="35">
        <v>1876</v>
      </c>
      <c r="DI148" s="258">
        <v>2.31</v>
      </c>
      <c r="DJ148" s="257">
        <v>25.9</v>
      </c>
      <c r="DK148" s="259">
        <v>0.87</v>
      </c>
      <c r="DL148" s="260">
        <v>1.2</v>
      </c>
      <c r="DM148" s="101"/>
    </row>
    <row r="149" spans="1:117" x14ac:dyDescent="0.2">
      <c r="A149" s="101"/>
      <c r="B149" s="102">
        <v>1881</v>
      </c>
      <c r="C149" s="103">
        <v>8</v>
      </c>
      <c r="D149" s="104">
        <v>672</v>
      </c>
      <c r="E149" s="105">
        <v>3425</v>
      </c>
      <c r="F149" s="106">
        <f t="shared" si="231"/>
        <v>3408.643531823624</v>
      </c>
      <c r="G149" s="132">
        <f t="shared" si="282"/>
        <v>0.99522438885361286</v>
      </c>
      <c r="H149" s="106">
        <f>E149-F149</f>
        <v>16.356468176375984</v>
      </c>
      <c r="I149" s="109">
        <f t="shared" si="232"/>
        <v>5.6985438803620621E-2</v>
      </c>
      <c r="J149" s="109">
        <f t="shared" si="233"/>
        <v>0.17566419992721097</v>
      </c>
      <c r="K149" s="110">
        <f t="shared" si="234"/>
        <v>0.27550152206524442</v>
      </c>
      <c r="L149" s="109">
        <f t="shared" si="235"/>
        <v>0.32439984258166077</v>
      </c>
      <c r="M149" s="109">
        <f t="shared" si="236"/>
        <v>0.22842719671872536</v>
      </c>
      <c r="N149" s="109">
        <f t="shared" si="237"/>
        <v>0.33814661361119086</v>
      </c>
      <c r="O149" s="111">
        <f t="shared" si="238"/>
        <v>0.477015002846854</v>
      </c>
      <c r="P149" s="112">
        <f t="shared" si="239"/>
        <v>0.51443883405027591</v>
      </c>
      <c r="Q149" s="109">
        <f t="shared" si="240"/>
        <v>0.42231404958677687</v>
      </c>
      <c r="R149" s="109">
        <f t="shared" si="241"/>
        <v>0.62982257870368319</v>
      </c>
      <c r="S149" s="113">
        <f t="shared" si="242"/>
        <v>0.76901613490234133</v>
      </c>
      <c r="T149" s="109">
        <f t="shared" si="243"/>
        <v>0.46026931942254035</v>
      </c>
      <c r="U149" s="114">
        <f t="shared" si="244"/>
        <v>9.2199441950746083E-3</v>
      </c>
      <c r="V149" s="110">
        <f t="shared" si="245"/>
        <v>9.3147437788115642E-2</v>
      </c>
      <c r="W149" s="115">
        <f t="shared" si="246"/>
        <v>7.0208579299488386E-2</v>
      </c>
      <c r="X149" s="109">
        <f t="shared" si="247"/>
        <v>0.12823989446295311</v>
      </c>
      <c r="Y149" s="135">
        <f t="shared" si="248"/>
        <v>0.13478945297127115</v>
      </c>
      <c r="Z149" s="117">
        <f t="shared" si="249"/>
        <v>4.1601001576470779E-2</v>
      </c>
      <c r="AA149" s="109">
        <f t="shared" si="250"/>
        <v>0.29167596509249233</v>
      </c>
      <c r="AB149" s="109">
        <f t="shared" si="251"/>
        <v>0.1428760110181431</v>
      </c>
      <c r="AC149" s="109">
        <f t="shared" si="252"/>
        <v>4.6348955482981249E-2</v>
      </c>
      <c r="AD149" s="116">
        <f t="shared" si="253"/>
        <v>0.41550406405434914</v>
      </c>
      <c r="AE149" s="117">
        <f t="shared" si="254"/>
        <v>0.26004020182959348</v>
      </c>
      <c r="AF149" s="118">
        <f t="shared" si="255"/>
        <v>4.065328610783156E-2</v>
      </c>
      <c r="AG149" s="119">
        <v>2488</v>
      </c>
      <c r="AH149" s="119">
        <f t="shared" si="256"/>
        <v>10731</v>
      </c>
      <c r="AI149" s="120">
        <v>8243</v>
      </c>
      <c r="AJ149" s="121"/>
      <c r="AK149" s="119">
        <v>6339</v>
      </c>
      <c r="AL149" s="119">
        <v>1068</v>
      </c>
      <c r="AM149" s="119">
        <f t="shared" si="257"/>
        <v>1448</v>
      </c>
      <c r="AN149" s="119">
        <v>25410</v>
      </c>
      <c r="AO149" s="122">
        <v>24377</v>
      </c>
      <c r="AP149" s="119">
        <f t="shared" si="258"/>
        <v>1177.7269588225536</v>
      </c>
      <c r="AQ149" s="123">
        <v>4891</v>
      </c>
      <c r="AR149" s="119">
        <v>1033</v>
      </c>
      <c r="AS149" s="137">
        <v>490</v>
      </c>
      <c r="AT149" s="136">
        <v>216.0867468557708</v>
      </c>
      <c r="AU149" s="123">
        <v>307.44722477971362</v>
      </c>
      <c r="AV149" s="119">
        <v>76</v>
      </c>
      <c r="AW149" s="120">
        <v>343</v>
      </c>
      <c r="AX149" s="119">
        <v>1784</v>
      </c>
      <c r="AY149" s="119">
        <f t="shared" si="259"/>
        <v>1088.0691378619149</v>
      </c>
      <c r="AZ149" s="141">
        <v>144.72695882255366</v>
      </c>
      <c r="BA149" s="136">
        <v>61.126787935842223</v>
      </c>
      <c r="BB149" s="139">
        <v>80.069137861914925</v>
      </c>
      <c r="BC149" s="120">
        <v>4</v>
      </c>
      <c r="BD149" s="119">
        <f t="shared" si="260"/>
        <v>3794</v>
      </c>
      <c r="BE149" s="136">
        <v>1474.4223749628029</v>
      </c>
      <c r="BF149" s="120">
        <v>665</v>
      </c>
      <c r="BG149" s="136">
        <v>551.72758283166638</v>
      </c>
      <c r="BH149" s="136">
        <v>977.01231219620763</v>
      </c>
      <c r="BI149" s="119">
        <v>2782</v>
      </c>
      <c r="BJ149" s="119">
        <v>304</v>
      </c>
      <c r="BK149" s="124">
        <f t="shared" si="261"/>
        <v>1057.0814500581225</v>
      </c>
      <c r="BL149" s="125"/>
      <c r="BM149" s="22">
        <f t="shared" si="262"/>
        <v>0.477015002846854</v>
      </c>
      <c r="BN149" s="39">
        <f t="shared" si="263"/>
        <v>0.32439984258166077</v>
      </c>
      <c r="BO149" s="126">
        <f t="shared" si="264"/>
        <v>0.42231404958677687</v>
      </c>
      <c r="BP149" s="39">
        <f t="shared" si="265"/>
        <v>0.62982257870368319</v>
      </c>
      <c r="BQ149" s="127">
        <f t="shared" si="266"/>
        <v>0.22842719671872536</v>
      </c>
      <c r="BR149" s="127">
        <f t="shared" si="267"/>
        <v>9.2199441950746083E-3</v>
      </c>
      <c r="BS149" s="39">
        <f t="shared" si="268"/>
        <v>9.3147437788115642E-2</v>
      </c>
      <c r="BT149" s="39">
        <f t="shared" si="269"/>
        <v>0.27550152206524442</v>
      </c>
      <c r="BU149" s="127">
        <f t="shared" si="270"/>
        <v>4.6348955482981249E-2</v>
      </c>
      <c r="BV149" s="127">
        <f t="shared" si="271"/>
        <v>7.0208579299488386E-2</v>
      </c>
      <c r="BW149" s="125"/>
      <c r="BX149" s="22">
        <f t="shared" si="272"/>
        <v>0.51443883405027591</v>
      </c>
      <c r="BY149" s="39">
        <f t="shared" si="273"/>
        <v>0.32439984258166077</v>
      </c>
      <c r="BZ149" s="39">
        <f t="shared" si="274"/>
        <v>0.42231404958677687</v>
      </c>
      <c r="CA149" s="39">
        <f t="shared" si="275"/>
        <v>0.62982257870368319</v>
      </c>
      <c r="CB149" s="126">
        <f t="shared" si="276"/>
        <v>0.22842719671872536</v>
      </c>
      <c r="CC149" s="127">
        <f t="shared" si="277"/>
        <v>9.2199441950746083E-3</v>
      </c>
      <c r="CD149" s="127">
        <f t="shared" si="278"/>
        <v>9.3147437788115642E-2</v>
      </c>
      <c r="CE149" s="39">
        <f t="shared" si="279"/>
        <v>0.27550152206524442</v>
      </c>
      <c r="CF149" s="127">
        <f t="shared" si="280"/>
        <v>4.6348955482981249E-2</v>
      </c>
      <c r="CG149" s="127">
        <f t="shared" si="281"/>
        <v>7.0208579299488386E-2</v>
      </c>
      <c r="CH149" s="101"/>
      <c r="CI149" s="144"/>
      <c r="CJ149" s="145"/>
      <c r="CK149" s="146"/>
      <c r="CU149" s="148"/>
      <c r="CV149" s="149"/>
      <c r="CW149" s="149"/>
      <c r="CX149" s="146"/>
      <c r="DG149" s="101"/>
      <c r="DH149" s="101"/>
      <c r="DI149" s="192"/>
      <c r="DJ149" s="251"/>
      <c r="DK149" s="251"/>
      <c r="DL149" s="252"/>
      <c r="DM149" s="101"/>
    </row>
    <row r="150" spans="1:117" x14ac:dyDescent="0.2">
      <c r="A150" s="101"/>
      <c r="B150" s="102">
        <v>1880</v>
      </c>
      <c r="C150" s="103">
        <v>8</v>
      </c>
      <c r="D150" s="104">
        <v>680</v>
      </c>
      <c r="E150" s="105">
        <v>3191</v>
      </c>
      <c r="F150" s="106">
        <f t="shared" si="231"/>
        <v>3457.3897214847934</v>
      </c>
      <c r="G150" s="138">
        <f t="shared" si="282"/>
        <v>1.0834815799074877</v>
      </c>
      <c r="H150" s="106">
        <f t="shared" si="284"/>
        <v>266.38972148479343</v>
      </c>
      <c r="I150" s="109">
        <f t="shared" si="232"/>
        <v>5.4710275148756038E-2</v>
      </c>
      <c r="J150" s="109">
        <f t="shared" si="233"/>
        <v>0.17636457260556127</v>
      </c>
      <c r="K150" s="110">
        <f t="shared" si="234"/>
        <v>0.26242001270391896</v>
      </c>
      <c r="L150" s="109">
        <f t="shared" si="235"/>
        <v>0.31021125354418755</v>
      </c>
      <c r="M150" s="109">
        <f t="shared" si="236"/>
        <v>0.23040699630003364</v>
      </c>
      <c r="N150" s="109">
        <f t="shared" si="237"/>
        <v>0.31965762725813751</v>
      </c>
      <c r="O150" s="111">
        <f t="shared" si="238"/>
        <v>0.46720745489968551</v>
      </c>
      <c r="P150" s="112">
        <f t="shared" si="239"/>
        <v>0.52058051410284412</v>
      </c>
      <c r="Q150" s="109">
        <f t="shared" si="240"/>
        <v>0.39898566351184056</v>
      </c>
      <c r="R150" s="109">
        <f t="shared" si="241"/>
        <v>0.59051923958554764</v>
      </c>
      <c r="S150" s="113">
        <f t="shared" si="242"/>
        <v>0.76544799176107103</v>
      </c>
      <c r="T150" s="109">
        <f t="shared" si="243"/>
        <v>0.51567276994112454</v>
      </c>
      <c r="U150" s="114">
        <f t="shared" si="244"/>
        <v>7.9814624098867148E-3</v>
      </c>
      <c r="V150" s="110">
        <f t="shared" si="245"/>
        <v>8.508417288554998E-2</v>
      </c>
      <c r="W150" s="115">
        <f t="shared" si="246"/>
        <v>7.9589473263847285E-2</v>
      </c>
      <c r="X150" s="109">
        <f t="shared" si="247"/>
        <v>0.11124209095807543</v>
      </c>
      <c r="Y150" s="135">
        <f t="shared" si="248"/>
        <v>0.12743101313845293</v>
      </c>
      <c r="Z150" s="117">
        <f t="shared" si="249"/>
        <v>3.4508548482981106E-2</v>
      </c>
      <c r="AA150" s="109">
        <f t="shared" si="250"/>
        <v>0.27086161232741013</v>
      </c>
      <c r="AB150" s="109">
        <f t="shared" si="251"/>
        <v>0.12074596654154683</v>
      </c>
      <c r="AC150" s="109">
        <f t="shared" si="252"/>
        <v>3.7456757641257769E-2</v>
      </c>
      <c r="AD150" s="116">
        <f t="shared" si="253"/>
        <v>0.41078784757981462</v>
      </c>
      <c r="AE150" s="117">
        <f t="shared" si="254"/>
        <v>0.24468128883585039</v>
      </c>
      <c r="AF150" s="118">
        <f t="shared" si="255"/>
        <v>2.9551535481809832E-2</v>
      </c>
      <c r="AG150" s="119">
        <v>2223</v>
      </c>
      <c r="AH150" s="119">
        <f t="shared" si="256"/>
        <v>9991</v>
      </c>
      <c r="AI150" s="120">
        <v>7768</v>
      </c>
      <c r="AJ150" s="121"/>
      <c r="AK150" s="119">
        <v>5946</v>
      </c>
      <c r="AL150" s="119">
        <v>980</v>
      </c>
      <c r="AM150" s="119">
        <f t="shared" si="257"/>
        <v>1370</v>
      </c>
      <c r="AN150" s="119">
        <v>25041</v>
      </c>
      <c r="AO150" s="122">
        <v>24301</v>
      </c>
      <c r="AP150" s="119">
        <f t="shared" si="258"/>
        <v>937.95466809473578</v>
      </c>
      <c r="AQ150" s="123">
        <v>4576</v>
      </c>
      <c r="AR150" s="119">
        <v>740</v>
      </c>
      <c r="AS150" s="137">
        <v>411</v>
      </c>
      <c r="AT150" s="136">
        <v>176.07040298694903</v>
      </c>
      <c r="AU150" s="123">
        <v>257.1965463482976</v>
      </c>
      <c r="AV150" s="119">
        <v>62</v>
      </c>
      <c r="AW150" s="120">
        <v>294</v>
      </c>
      <c r="AX150" s="119">
        <v>1993</v>
      </c>
      <c r="AY150" s="119">
        <f t="shared" si="259"/>
        <v>1125.5966414952272</v>
      </c>
      <c r="AZ150" s="141">
        <v>197.95466809473581</v>
      </c>
      <c r="BA150" s="136">
        <v>55.246788297328408</v>
      </c>
      <c r="BB150" s="139">
        <v>78.596641495227232</v>
      </c>
      <c r="BC150" s="150">
        <v>9.7460769026555774</v>
      </c>
      <c r="BD150" s="119">
        <f t="shared" si="260"/>
        <v>4005.7460769026557</v>
      </c>
      <c r="BE150" s="136">
        <v>1617.5946478443573</v>
      </c>
      <c r="BF150" s="120">
        <v>753</v>
      </c>
      <c r="BG150" s="136">
        <v>484.86345198800319</v>
      </c>
      <c r="BH150" s="136">
        <v>785.53192106710264</v>
      </c>
      <c r="BI150" s="119">
        <v>2949</v>
      </c>
      <c r="BJ150" s="119">
        <v>328</v>
      </c>
      <c r="BK150" s="124">
        <f t="shared" si="261"/>
        <v>864.12856256232988</v>
      </c>
      <c r="BL150" s="125"/>
      <c r="BM150" s="22">
        <f t="shared" si="262"/>
        <v>0.46720745489968551</v>
      </c>
      <c r="BN150" s="39">
        <f t="shared" si="263"/>
        <v>0.31021125354418755</v>
      </c>
      <c r="BO150" s="126">
        <f t="shared" si="264"/>
        <v>0.39898566351184056</v>
      </c>
      <c r="BP150" s="39">
        <f t="shared" si="265"/>
        <v>0.59051923958554764</v>
      </c>
      <c r="BQ150" s="127">
        <f t="shared" si="266"/>
        <v>0.23040699630003364</v>
      </c>
      <c r="BR150" s="127">
        <f t="shared" si="267"/>
        <v>7.9814624098867148E-3</v>
      </c>
      <c r="BS150" s="39">
        <f t="shared" si="268"/>
        <v>8.508417288554998E-2</v>
      </c>
      <c r="BT150" s="39">
        <f t="shared" si="269"/>
        <v>0.26242001270391896</v>
      </c>
      <c r="BU150" s="127">
        <f t="shared" si="270"/>
        <v>3.7456757641257769E-2</v>
      </c>
      <c r="BV150" s="127">
        <f t="shared" si="271"/>
        <v>7.9589473263847285E-2</v>
      </c>
      <c r="BW150" s="125"/>
      <c r="BX150" s="22">
        <f t="shared" si="272"/>
        <v>0.52058051410284412</v>
      </c>
      <c r="BY150" s="39">
        <f t="shared" si="273"/>
        <v>0.31021125354418755</v>
      </c>
      <c r="BZ150" s="39">
        <f t="shared" si="274"/>
        <v>0.39898566351184056</v>
      </c>
      <c r="CA150" s="39">
        <f t="shared" si="275"/>
        <v>0.59051923958554764</v>
      </c>
      <c r="CB150" s="126">
        <f t="shared" si="276"/>
        <v>0.23040699630003364</v>
      </c>
      <c r="CC150" s="127">
        <f t="shared" si="277"/>
        <v>7.9814624098867148E-3</v>
      </c>
      <c r="CD150" s="127">
        <f t="shared" si="278"/>
        <v>8.508417288554998E-2</v>
      </c>
      <c r="CE150" s="39">
        <f t="shared" si="279"/>
        <v>0.26242001270391896</v>
      </c>
      <c r="CF150" s="127">
        <f t="shared" si="280"/>
        <v>3.7456757641257769E-2</v>
      </c>
      <c r="CG150" s="127">
        <f t="shared" si="281"/>
        <v>7.9589473263847285E-2</v>
      </c>
      <c r="CH150" s="101"/>
      <c r="CJ150" s="152"/>
      <c r="DJ150" s="245"/>
      <c r="DK150" s="245"/>
      <c r="DL150" s="246"/>
    </row>
    <row r="151" spans="1:117" x14ac:dyDescent="0.2">
      <c r="A151" s="101"/>
      <c r="B151" s="102">
        <v>1879</v>
      </c>
      <c r="C151" s="103">
        <v>8</v>
      </c>
      <c r="D151" s="104">
        <v>642</v>
      </c>
      <c r="E151" s="105">
        <v>3409</v>
      </c>
      <c r="F151" s="106">
        <f t="shared" si="231"/>
        <v>3311.8783876337998</v>
      </c>
      <c r="G151" s="133">
        <f t="shared" si="282"/>
        <v>0.97151023397882075</v>
      </c>
      <c r="H151" s="106">
        <f>E151-F151</f>
        <v>97.121612366200225</v>
      </c>
      <c r="I151" s="109">
        <f t="shared" si="232"/>
        <v>5.4048574788144184E-2</v>
      </c>
      <c r="J151" s="109">
        <f t="shared" si="233"/>
        <v>0.16794758724959052</v>
      </c>
      <c r="K151" s="110">
        <f t="shared" si="234"/>
        <v>0.2725420344738908</v>
      </c>
      <c r="L151" s="109">
        <f t="shared" si="235"/>
        <v>0.32181810809714956</v>
      </c>
      <c r="M151" s="109">
        <f t="shared" si="236"/>
        <v>0.21601037109058499</v>
      </c>
      <c r="N151" s="109">
        <f t="shared" si="237"/>
        <v>0.32858621403436139</v>
      </c>
      <c r="O151" s="111">
        <f t="shared" si="238"/>
        <v>0.47097765332677405</v>
      </c>
      <c r="P151" s="112">
        <f t="shared" si="239"/>
        <v>0.51821954145212579</v>
      </c>
      <c r="Q151" s="109">
        <f t="shared" si="240"/>
        <v>0.41738636824392816</v>
      </c>
      <c r="R151" s="109">
        <f t="shared" si="241"/>
        <v>0.60128052904569462</v>
      </c>
      <c r="S151" s="113">
        <f t="shared" si="242"/>
        <v>0.77749779513670148</v>
      </c>
      <c r="T151" s="109">
        <f t="shared" si="243"/>
        <v>0.53886831082478392</v>
      </c>
      <c r="U151" s="114">
        <f t="shared" si="244"/>
        <v>7.3075469320902104E-3</v>
      </c>
      <c r="V151" s="110">
        <f t="shared" si="245"/>
        <v>8.2299564200506561E-2</v>
      </c>
      <c r="W151" s="115">
        <f t="shared" si="246"/>
        <v>7.472732433199529E-2</v>
      </c>
      <c r="X151" s="109">
        <f t="shared" si="247"/>
        <v>0.11537665700291722</v>
      </c>
      <c r="Y151" s="135">
        <f t="shared" si="248"/>
        <v>0.13822324940193811</v>
      </c>
      <c r="Z151" s="117">
        <f t="shared" si="249"/>
        <v>3.7130297475252559E-2</v>
      </c>
      <c r="AA151" s="109">
        <f t="shared" si="250"/>
        <v>0.27269431501133323</v>
      </c>
      <c r="AB151" s="109">
        <f t="shared" si="251"/>
        <v>8.0346023106631401E-2</v>
      </c>
      <c r="AC151" s="109">
        <f t="shared" si="252"/>
        <v>2.5856805149305981E-2</v>
      </c>
      <c r="AD151" s="116">
        <f t="shared" si="253"/>
        <v>0.42950737054302635</v>
      </c>
      <c r="AE151" s="117">
        <f t="shared" si="254"/>
        <v>0.25547505692403227</v>
      </c>
      <c r="AF151" s="118">
        <f t="shared" si="255"/>
        <v>2.059765640838503E-2</v>
      </c>
      <c r="AG151" s="119">
        <v>2357</v>
      </c>
      <c r="AH151" s="119">
        <f t="shared" si="256"/>
        <v>10294</v>
      </c>
      <c r="AI151" s="120">
        <v>7937</v>
      </c>
      <c r="AJ151" s="121"/>
      <c r="AK151" s="119">
        <v>6171</v>
      </c>
      <c r="AL151" s="119">
        <v>958</v>
      </c>
      <c r="AM151" s="119">
        <f t="shared" si="257"/>
        <v>1333</v>
      </c>
      <c r="AN151" s="119">
        <v>24663</v>
      </c>
      <c r="AO151" s="122">
        <v>24155</v>
      </c>
      <c r="AP151" s="119">
        <f t="shared" si="258"/>
        <v>637.70638539733341</v>
      </c>
      <c r="AQ151" s="123">
        <v>4838</v>
      </c>
      <c r="AR151" s="119">
        <v>508</v>
      </c>
      <c r="AS151" s="137">
        <v>384</v>
      </c>
      <c r="AT151" s="136">
        <v>175.56765109793545</v>
      </c>
      <c r="AU151" s="123">
        <v>229.00903866285296</v>
      </c>
      <c r="AV151" s="119">
        <v>58</v>
      </c>
      <c r="AW151" s="120">
        <v>363</v>
      </c>
      <c r="AX151" s="119">
        <v>1843</v>
      </c>
      <c r="AY151" s="119">
        <f t="shared" si="259"/>
        <v>1222.5138425196938</v>
      </c>
      <c r="AZ151" s="141">
        <v>129.70638539733338</v>
      </c>
      <c r="BA151" s="136">
        <v>50.032520782766667</v>
      </c>
      <c r="BB151" s="139">
        <v>83.513842519693881</v>
      </c>
      <c r="BC151" s="150">
        <v>10.997783016309366</v>
      </c>
      <c r="BD151" s="119">
        <f t="shared" si="260"/>
        <v>4276.9977830163098</v>
      </c>
      <c r="BE151" s="136">
        <v>1287.9108328978575</v>
      </c>
      <c r="BF151" s="120">
        <v>776</v>
      </c>
      <c r="BG151" s="136">
        <v>477.64398996148515</v>
      </c>
      <c r="BH151" s="136">
        <v>832.23068411246004</v>
      </c>
      <c r="BI151" s="119">
        <v>3127</v>
      </c>
      <c r="BJ151" s="119">
        <v>317</v>
      </c>
      <c r="BK151" s="124">
        <f t="shared" si="261"/>
        <v>915.74452663215391</v>
      </c>
      <c r="BL151" s="125"/>
      <c r="BM151" s="22">
        <f t="shared" si="262"/>
        <v>0.47097765332677405</v>
      </c>
      <c r="BN151" s="39">
        <f t="shared" si="263"/>
        <v>0.32181810809714956</v>
      </c>
      <c r="BO151" s="126">
        <f t="shared" si="264"/>
        <v>0.41738636824392816</v>
      </c>
      <c r="BP151" s="39">
        <f t="shared" si="265"/>
        <v>0.60128052904569462</v>
      </c>
      <c r="BQ151" s="127">
        <f t="shared" si="266"/>
        <v>0.21601037109058499</v>
      </c>
      <c r="BR151" s="127">
        <f t="shared" si="267"/>
        <v>7.3075469320902104E-3</v>
      </c>
      <c r="BS151" s="39">
        <f t="shared" si="268"/>
        <v>8.2299564200506561E-2</v>
      </c>
      <c r="BT151" s="39">
        <f t="shared" si="269"/>
        <v>0.2725420344738908</v>
      </c>
      <c r="BU151" s="127">
        <f t="shared" si="270"/>
        <v>2.5856805149305981E-2</v>
      </c>
      <c r="BV151" s="127">
        <f t="shared" si="271"/>
        <v>7.472732433199529E-2</v>
      </c>
      <c r="BW151" s="125"/>
      <c r="BX151" s="22">
        <f t="shared" si="272"/>
        <v>0.51821954145212579</v>
      </c>
      <c r="BY151" s="39">
        <f t="shared" si="273"/>
        <v>0.32181810809714956</v>
      </c>
      <c r="BZ151" s="39">
        <f t="shared" si="274"/>
        <v>0.41738636824392816</v>
      </c>
      <c r="CA151" s="39">
        <f t="shared" si="275"/>
        <v>0.60128052904569462</v>
      </c>
      <c r="CB151" s="126">
        <f t="shared" si="276"/>
        <v>0.21601037109058499</v>
      </c>
      <c r="CC151" s="127">
        <f t="shared" si="277"/>
        <v>7.3075469320902104E-3</v>
      </c>
      <c r="CD151" s="127">
        <f t="shared" si="278"/>
        <v>8.2299564200506561E-2</v>
      </c>
      <c r="CE151" s="39">
        <f t="shared" si="279"/>
        <v>0.2725420344738908</v>
      </c>
      <c r="CF151" s="127">
        <f t="shared" si="280"/>
        <v>2.5856805149305981E-2</v>
      </c>
      <c r="CG151" s="127">
        <f t="shared" si="281"/>
        <v>7.472732433199529E-2</v>
      </c>
      <c r="CH151" s="101"/>
      <c r="CJ151" s="152"/>
      <c r="DJ151" s="245"/>
      <c r="DK151" s="245"/>
      <c r="DL151" s="253"/>
    </row>
    <row r="152" spans="1:117" x14ac:dyDescent="0.2">
      <c r="A152" s="101"/>
      <c r="B152" s="102">
        <v>1878</v>
      </c>
      <c r="C152" s="103">
        <v>6</v>
      </c>
      <c r="D152" s="104">
        <v>368</v>
      </c>
      <c r="E152" s="105">
        <v>1904</v>
      </c>
      <c r="F152" s="106">
        <f t="shared" si="231"/>
        <v>1917.7281568054848</v>
      </c>
      <c r="G152" s="132">
        <f t="shared" si="282"/>
        <v>1.0072101663894353</v>
      </c>
      <c r="H152" s="106">
        <f t="shared" ref="H152" si="285">F152-E152</f>
        <v>13.728156805484787</v>
      </c>
      <c r="I152" s="109">
        <f t="shared" si="232"/>
        <v>4.5402627070245574E-2</v>
      </c>
      <c r="J152" s="109">
        <f t="shared" si="233"/>
        <v>0.14610613370089592</v>
      </c>
      <c r="K152" s="110">
        <f t="shared" si="234"/>
        <v>0.27775031867929501</v>
      </c>
      <c r="L152" s="109">
        <f t="shared" si="235"/>
        <v>0.31075099942889778</v>
      </c>
      <c r="M152" s="109">
        <f t="shared" si="236"/>
        <v>0.17971178298954507</v>
      </c>
      <c r="N152" s="109">
        <f t="shared" si="237"/>
        <v>0.31904133685136321</v>
      </c>
      <c r="O152" s="111">
        <f t="shared" si="238"/>
        <v>0.46394623159357218</v>
      </c>
      <c r="P152" s="112">
        <f t="shared" si="239"/>
        <v>0.52262275648942469</v>
      </c>
      <c r="Q152" s="109">
        <f t="shared" si="240"/>
        <v>0.40576813249571675</v>
      </c>
      <c r="R152" s="109">
        <f t="shared" si="241"/>
        <v>0.60190792703036866</v>
      </c>
      <c r="S152" s="113">
        <f t="shared" si="242"/>
        <v>0.81300252699287845</v>
      </c>
      <c r="T152" s="109">
        <f t="shared" si="243"/>
        <v>0.56609183610029945</v>
      </c>
      <c r="U152" s="114">
        <f t="shared" si="244"/>
        <v>5.2837123822651044E-3</v>
      </c>
      <c r="V152" s="110">
        <f t="shared" si="245"/>
        <v>9.9321730519512957E-2</v>
      </c>
      <c r="W152" s="115">
        <f t="shared" si="246"/>
        <v>7.7170188463735009E-2</v>
      </c>
      <c r="X152" s="109">
        <f t="shared" si="247"/>
        <v>0.13191117883130837</v>
      </c>
      <c r="Y152" s="135">
        <f t="shared" si="248"/>
        <v>0.13592233009708737</v>
      </c>
      <c r="Z152" s="117">
        <f t="shared" si="249"/>
        <v>4.0991530657673143E-2</v>
      </c>
      <c r="AA152" s="109">
        <f t="shared" si="250"/>
        <v>0.28286659017900539</v>
      </c>
      <c r="AB152" s="109">
        <f t="shared" si="251"/>
        <v>0.11341669852650026</v>
      </c>
      <c r="AC152" s="109">
        <f t="shared" si="252"/>
        <v>3.5244352419035951E-2</v>
      </c>
      <c r="AD152" s="116">
        <f t="shared" si="253"/>
        <v>0.4373994946014243</v>
      </c>
      <c r="AE152" s="117">
        <f t="shared" si="254"/>
        <v>0.25938141307534446</v>
      </c>
      <c r="AF152" s="118">
        <f t="shared" si="255"/>
        <v>2.5985151342090233E-2</v>
      </c>
      <c r="AG152" s="119">
        <v>1331</v>
      </c>
      <c r="AH152" s="119">
        <f t="shared" si="256"/>
        <v>5684</v>
      </c>
      <c r="AI152" s="120">
        <v>4353</v>
      </c>
      <c r="AJ152" s="121"/>
      <c r="AK152" s="119">
        <v>3539</v>
      </c>
      <c r="AL152" s="119">
        <v>481</v>
      </c>
      <c r="AM152" s="119">
        <f t="shared" si="257"/>
        <v>636</v>
      </c>
      <c r="AN152" s="119">
        <v>14008</v>
      </c>
      <c r="AO152" s="122">
        <v>13644</v>
      </c>
      <c r="AP152" s="119">
        <f t="shared" si="258"/>
        <v>493.70288868585561</v>
      </c>
      <c r="AQ152" s="123">
        <v>2903</v>
      </c>
      <c r="AR152" s="119">
        <v>364</v>
      </c>
      <c r="AS152" s="137">
        <v>233</v>
      </c>
      <c r="AT152" s="136">
        <v>118.85136232645365</v>
      </c>
      <c r="AU152" s="123">
        <v>134.4133125668107</v>
      </c>
      <c r="AV152" s="119">
        <v>23</v>
      </c>
      <c r="AW152" s="120">
        <v>236</v>
      </c>
      <c r="AX152" s="119">
        <v>1081</v>
      </c>
      <c r="AY152" s="119">
        <f t="shared" si="259"/>
        <v>723.85463277093709</v>
      </c>
      <c r="AZ152" s="141">
        <v>129.70288868585561</v>
      </c>
      <c r="BA152" s="136">
        <v>29.792633306930952</v>
      </c>
      <c r="BB152" s="139">
        <v>44.854632770937023</v>
      </c>
      <c r="BC152" s="150">
        <v>7.1977625446036733</v>
      </c>
      <c r="BD152" s="119">
        <f t="shared" si="260"/>
        <v>2464.1977625446034</v>
      </c>
      <c r="BE152" s="136">
        <v>884.49625462913036</v>
      </c>
      <c r="BF152" s="120">
        <v>443</v>
      </c>
      <c r="BG152" s="136">
        <v>313.49613062498628</v>
      </c>
      <c r="BH152" s="136">
        <v>529.35472868174838</v>
      </c>
      <c r="BI152" s="119">
        <v>1778</v>
      </c>
      <c r="BJ152" s="119">
        <v>132</v>
      </c>
      <c r="BK152" s="124">
        <f t="shared" si="261"/>
        <v>574.20936145268536</v>
      </c>
      <c r="BL152" s="125"/>
      <c r="BM152" s="22">
        <f t="shared" si="262"/>
        <v>0.46394623159357218</v>
      </c>
      <c r="BN152" s="39">
        <f t="shared" si="263"/>
        <v>0.31075099942889778</v>
      </c>
      <c r="BO152" s="126">
        <f t="shared" si="264"/>
        <v>0.40576813249571675</v>
      </c>
      <c r="BP152" s="39">
        <f t="shared" si="265"/>
        <v>0.60190792703036866</v>
      </c>
      <c r="BQ152" s="127">
        <f t="shared" si="266"/>
        <v>0.17971178298954507</v>
      </c>
      <c r="BR152" s="127">
        <f t="shared" si="267"/>
        <v>5.2837123822651044E-3</v>
      </c>
      <c r="BS152" s="39">
        <f t="shared" si="268"/>
        <v>9.9321730519512957E-2</v>
      </c>
      <c r="BT152" s="39">
        <f t="shared" si="269"/>
        <v>0.27775031867929501</v>
      </c>
      <c r="BU152" s="127">
        <f t="shared" si="270"/>
        <v>3.5244352419035951E-2</v>
      </c>
      <c r="BV152" s="127">
        <f t="shared" si="271"/>
        <v>7.7170188463735009E-2</v>
      </c>
      <c r="BW152" s="125"/>
      <c r="BX152" s="22">
        <f t="shared" si="272"/>
        <v>0.52262275648942469</v>
      </c>
      <c r="BY152" s="39">
        <f t="shared" si="273"/>
        <v>0.31075099942889778</v>
      </c>
      <c r="BZ152" s="39">
        <f t="shared" si="274"/>
        <v>0.40576813249571675</v>
      </c>
      <c r="CA152" s="39">
        <f t="shared" si="275"/>
        <v>0.60190792703036866</v>
      </c>
      <c r="CB152" s="126">
        <f t="shared" si="276"/>
        <v>0.17971178298954507</v>
      </c>
      <c r="CC152" s="127">
        <f t="shared" si="277"/>
        <v>5.2837123822651044E-3</v>
      </c>
      <c r="CD152" s="127">
        <f t="shared" si="278"/>
        <v>9.9321730519512957E-2</v>
      </c>
      <c r="CE152" s="39">
        <f t="shared" si="279"/>
        <v>0.27775031867929501</v>
      </c>
      <c r="CF152" s="127">
        <f t="shared" si="280"/>
        <v>3.5244352419035951E-2</v>
      </c>
      <c r="CG152" s="127">
        <f t="shared" si="281"/>
        <v>7.7170188463735009E-2</v>
      </c>
      <c r="CH152" s="101"/>
      <c r="CJ152" s="152"/>
      <c r="DJ152" s="245"/>
      <c r="DK152" s="245"/>
    </row>
    <row r="153" spans="1:117" x14ac:dyDescent="0.2">
      <c r="A153" s="101"/>
      <c r="B153" s="154">
        <v>1877</v>
      </c>
      <c r="C153" s="155">
        <v>6</v>
      </c>
      <c r="D153" s="156">
        <v>360</v>
      </c>
      <c r="E153" s="157">
        <v>2040</v>
      </c>
      <c r="F153" s="106">
        <f t="shared" si="231"/>
        <v>2125.2285439924513</v>
      </c>
      <c r="G153" s="158">
        <f t="shared" si="282"/>
        <v>1.0417786980355153</v>
      </c>
      <c r="H153" s="159">
        <f t="shared" si="284"/>
        <v>85.22854399245125</v>
      </c>
      <c r="I153" s="109">
        <f t="shared" si="232"/>
        <v>4.7031116186126175E-2</v>
      </c>
      <c r="J153" s="109">
        <f t="shared" si="233"/>
        <v>0.14276429809358751</v>
      </c>
      <c r="K153" s="110">
        <f t="shared" si="234"/>
        <v>0.28237820138396208</v>
      </c>
      <c r="L153" s="160">
        <f t="shared" si="235"/>
        <v>0.32943191550099915</v>
      </c>
      <c r="M153" s="109">
        <f t="shared" si="236"/>
        <v>0.17786774628879892</v>
      </c>
      <c r="N153" s="160">
        <f t="shared" si="237"/>
        <v>0.33774785980829736</v>
      </c>
      <c r="O153" s="111">
        <f t="shared" si="238"/>
        <v>0.47457694107588183</v>
      </c>
      <c r="P153" s="112">
        <f t="shared" si="239"/>
        <v>0.51596559644046458</v>
      </c>
      <c r="Q153" s="109">
        <f t="shared" si="240"/>
        <v>0.43005994861547248</v>
      </c>
      <c r="R153" s="160">
        <f t="shared" si="241"/>
        <v>0.630216821586561</v>
      </c>
      <c r="S153" s="113">
        <f t="shared" si="242"/>
        <v>0.80264298093587527</v>
      </c>
      <c r="T153" s="109">
        <f t="shared" si="243"/>
        <v>0.52504880255256847</v>
      </c>
      <c r="U153" s="161">
        <f t="shared" si="244"/>
        <v>5.1993067590987872E-3</v>
      </c>
      <c r="V153" s="110">
        <f t="shared" si="245"/>
        <v>8.669657323751076E-2</v>
      </c>
      <c r="W153" s="162">
        <f t="shared" si="246"/>
        <v>5.1812731944047959E-2</v>
      </c>
      <c r="X153" s="109">
        <f t="shared" si="247"/>
        <v>9.7900130271074234E-2</v>
      </c>
      <c r="Y153" s="163">
        <f t="shared" si="248"/>
        <v>0.14558949471881244</v>
      </c>
      <c r="Z153" s="117">
        <f t="shared" si="249"/>
        <v>3.2251427442997332E-2</v>
      </c>
      <c r="AA153" s="109">
        <f t="shared" si="250"/>
        <v>0.29246896177826365</v>
      </c>
      <c r="AB153" s="109">
        <f t="shared" si="251"/>
        <v>0.10009051173215866</v>
      </c>
      <c r="AC153" s="109">
        <f t="shared" si="252"/>
        <v>3.297300900340025E-2</v>
      </c>
      <c r="AD153" s="164">
        <f t="shared" si="253"/>
        <v>0.44194107452339687</v>
      </c>
      <c r="AE153" s="117">
        <f t="shared" si="254"/>
        <v>0.27109094900124386</v>
      </c>
      <c r="AF153" s="165">
        <f t="shared" si="255"/>
        <v>2.4621752783328576E-2</v>
      </c>
      <c r="AG153" s="119">
        <v>1410</v>
      </c>
      <c r="AH153" s="119">
        <f t="shared" si="256"/>
        <v>6026</v>
      </c>
      <c r="AI153" s="120">
        <v>4616</v>
      </c>
      <c r="AJ153" s="121"/>
      <c r="AK153" s="119">
        <v>3705</v>
      </c>
      <c r="AL153" s="119">
        <v>431</v>
      </c>
      <c r="AM153" s="119">
        <f t="shared" si="257"/>
        <v>659</v>
      </c>
      <c r="AN153" s="119">
        <v>14012</v>
      </c>
      <c r="AO153" s="122">
        <v>13667</v>
      </c>
      <c r="AP153" s="119">
        <f t="shared" si="258"/>
        <v>462.01780215564435</v>
      </c>
      <c r="AQ153" s="123">
        <v>3046</v>
      </c>
      <c r="AR153" s="119">
        <v>345</v>
      </c>
      <c r="AS153" s="137">
        <v>210</v>
      </c>
      <c r="AT153" s="136">
        <v>118.70878332347729</v>
      </c>
      <c r="AU153" s="123">
        <v>110.03060212663497</v>
      </c>
      <c r="AV153" s="119">
        <v>24</v>
      </c>
      <c r="AW153" s="120">
        <v>202</v>
      </c>
      <c r="AX153" s="119">
        <v>726</v>
      </c>
      <c r="AY153" s="119">
        <f t="shared" si="259"/>
        <v>617.82223133399702</v>
      </c>
      <c r="AZ153" s="141">
        <v>117.01780215564435</v>
      </c>
      <c r="BA153" s="136">
        <v>33.401608791772261</v>
      </c>
      <c r="BB153" s="139">
        <v>56.822231333997038</v>
      </c>
      <c r="BC153" s="150">
        <v>4.6252725826560184</v>
      </c>
      <c r="BD153" s="119">
        <f t="shared" si="260"/>
        <v>2423.6252725826562</v>
      </c>
      <c r="BE153" s="136">
        <v>769.66406857854633</v>
      </c>
      <c r="BF153" s="120">
        <v>359</v>
      </c>
      <c r="BG153" s="136">
        <v>281.48259874087239</v>
      </c>
      <c r="BH153" s="136">
        <v>395.08476999728163</v>
      </c>
      <c r="BI153" s="119">
        <v>1858</v>
      </c>
      <c r="BJ153" s="119">
        <v>204</v>
      </c>
      <c r="BK153" s="124">
        <f t="shared" si="261"/>
        <v>451.90700133127865</v>
      </c>
      <c r="BL153" s="125"/>
      <c r="BM153" s="22">
        <f t="shared" si="262"/>
        <v>0.47457694107588183</v>
      </c>
      <c r="BN153" s="39">
        <f t="shared" si="263"/>
        <v>0.32943191550099915</v>
      </c>
      <c r="BO153" s="126">
        <f t="shared" si="264"/>
        <v>0.43005994861547248</v>
      </c>
      <c r="BP153" s="39">
        <f t="shared" si="265"/>
        <v>0.630216821586561</v>
      </c>
      <c r="BQ153" s="127">
        <f t="shared" si="266"/>
        <v>0.17786774628879892</v>
      </c>
      <c r="BR153" s="127">
        <f t="shared" si="267"/>
        <v>5.1993067590987872E-3</v>
      </c>
      <c r="BS153" s="39">
        <f t="shared" si="268"/>
        <v>8.669657323751076E-2</v>
      </c>
      <c r="BT153" s="39">
        <f t="shared" si="269"/>
        <v>0.28237820138396208</v>
      </c>
      <c r="BU153" s="127">
        <f t="shared" si="270"/>
        <v>3.297300900340025E-2</v>
      </c>
      <c r="BV153" s="127">
        <f t="shared" si="271"/>
        <v>5.1812731944047959E-2</v>
      </c>
      <c r="BW153" s="125"/>
      <c r="BX153" s="22">
        <f t="shared" si="272"/>
        <v>0.51596559644046458</v>
      </c>
      <c r="BY153" s="39">
        <f t="shared" si="273"/>
        <v>0.32943191550099915</v>
      </c>
      <c r="BZ153" s="39">
        <f t="shared" si="274"/>
        <v>0.43005994861547248</v>
      </c>
      <c r="CA153" s="39">
        <f t="shared" si="275"/>
        <v>0.630216821586561</v>
      </c>
      <c r="CB153" s="126">
        <f t="shared" si="276"/>
        <v>0.17786774628879892</v>
      </c>
      <c r="CC153" s="127">
        <f t="shared" si="277"/>
        <v>5.1993067590987872E-3</v>
      </c>
      <c r="CD153" s="127">
        <f t="shared" si="278"/>
        <v>8.669657323751076E-2</v>
      </c>
      <c r="CE153" s="39">
        <f t="shared" si="279"/>
        <v>0.28237820138396208</v>
      </c>
      <c r="CF153" s="127">
        <f t="shared" si="280"/>
        <v>3.297300900340025E-2</v>
      </c>
      <c r="CG153" s="127">
        <f t="shared" si="281"/>
        <v>5.1812731944047959E-2</v>
      </c>
      <c r="CH153" s="101"/>
      <c r="DJ153" s="245"/>
      <c r="DK153" s="245"/>
    </row>
    <row r="154" spans="1:117" s="171" customFormat="1" x14ac:dyDescent="0.2">
      <c r="A154" s="101"/>
      <c r="B154" s="102">
        <v>1876</v>
      </c>
      <c r="C154" s="166">
        <v>8</v>
      </c>
      <c r="D154" s="156">
        <v>520</v>
      </c>
      <c r="E154" s="157">
        <v>3066</v>
      </c>
      <c r="F154" s="106">
        <f t="shared" si="231"/>
        <v>3015.2459199121631</v>
      </c>
      <c r="G154" s="167">
        <f t="shared" si="282"/>
        <v>0.98344615783175571</v>
      </c>
      <c r="H154" s="168">
        <f>E154-F154</f>
        <v>50.754080087836883</v>
      </c>
      <c r="I154" s="109">
        <f t="shared" si="232"/>
        <v>4.1746101578921641E-2</v>
      </c>
      <c r="J154" s="109">
        <f t="shared" si="233"/>
        <v>0.13234154656748798</v>
      </c>
      <c r="K154" s="110">
        <f t="shared" si="234"/>
        <v>0.26976208569168447</v>
      </c>
      <c r="L154" s="39">
        <f t="shared" si="235"/>
        <v>0.31544214694236694</v>
      </c>
      <c r="M154" s="109">
        <f t="shared" si="236"/>
        <v>0.15998501311352567</v>
      </c>
      <c r="N154" s="39">
        <f t="shared" si="237"/>
        <v>0.320709706277024</v>
      </c>
      <c r="O154" s="111">
        <f t="shared" si="238"/>
        <v>0.46638858497307029</v>
      </c>
      <c r="P154" s="112">
        <f t="shared" si="239"/>
        <v>0.52109330660929254</v>
      </c>
      <c r="Q154" s="109">
        <f t="shared" si="240"/>
        <v>0.4124260644278242</v>
      </c>
      <c r="R154" s="39">
        <f t="shared" si="241"/>
        <v>0.60191411049412014</v>
      </c>
      <c r="S154" s="113">
        <f t="shared" si="242"/>
        <v>0.82721214938788157</v>
      </c>
      <c r="T154" s="169">
        <f t="shared" si="243"/>
        <v>0.5845650171086042</v>
      </c>
      <c r="U154" s="114">
        <f t="shared" si="244"/>
        <v>6.1986672865333957E-3</v>
      </c>
      <c r="V154" s="110">
        <f t="shared" si="245"/>
        <v>8.7004430882048497E-2</v>
      </c>
      <c r="W154" s="115">
        <f t="shared" si="246"/>
        <v>2.8792100503495135E-2</v>
      </c>
      <c r="X154" s="109">
        <f t="shared" si="247"/>
        <v>0.12185720479255317</v>
      </c>
      <c r="Y154" s="135">
        <f t="shared" si="248"/>
        <v>0.14987534829153834</v>
      </c>
      <c r="Z154" s="117">
        <f t="shared" si="249"/>
        <v>3.8438898300158661E-2</v>
      </c>
      <c r="AA154" s="109">
        <f t="shared" si="250"/>
        <v>0.28120440421709608</v>
      </c>
      <c r="AB154" s="109">
        <f t="shared" si="251"/>
        <v>7.7957968460634366E-2</v>
      </c>
      <c r="AC154" s="109">
        <f t="shared" si="252"/>
        <v>2.4591228942487834E-2</v>
      </c>
      <c r="AD154" s="116">
        <f t="shared" si="253"/>
        <v>0.47512784751278475</v>
      </c>
      <c r="AE154" s="117">
        <f t="shared" si="254"/>
        <v>0.26529496545897319</v>
      </c>
      <c r="AF154" s="118">
        <f t="shared" si="255"/>
        <v>1.6424695703182286E-2</v>
      </c>
      <c r="AG154" s="119">
        <v>1984</v>
      </c>
      <c r="AH154" s="119">
        <f t="shared" si="256"/>
        <v>8437</v>
      </c>
      <c r="AI154" s="120">
        <v>6453</v>
      </c>
      <c r="AJ154" s="121"/>
      <c r="AK154" s="119">
        <v>5338</v>
      </c>
      <c r="AL154" s="119">
        <v>633</v>
      </c>
      <c r="AM154" s="119">
        <f t="shared" si="257"/>
        <v>854</v>
      </c>
      <c r="AN154" s="119">
        <v>20457</v>
      </c>
      <c r="AO154" s="122">
        <v>20121</v>
      </c>
      <c r="AP154" s="119">
        <f t="shared" si="258"/>
        <v>503.06277047647359</v>
      </c>
      <c r="AQ154" s="123">
        <v>4484</v>
      </c>
      <c r="AR154" s="119">
        <v>336</v>
      </c>
      <c r="AS154" s="137">
        <v>274</v>
      </c>
      <c r="AT154" s="136">
        <v>147.52786921721875</v>
      </c>
      <c r="AU154" s="123">
        <v>155.71863319663473</v>
      </c>
      <c r="AV154" s="119">
        <v>40</v>
      </c>
      <c r="AW154" s="120">
        <v>187</v>
      </c>
      <c r="AX154" s="119">
        <v>589</v>
      </c>
      <c r="AY154" s="119">
        <f t="shared" si="259"/>
        <v>728.70926010553569</v>
      </c>
      <c r="AZ154" s="141">
        <v>167.06277047647362</v>
      </c>
      <c r="BA154" s="136">
        <v>48.286738745769945</v>
      </c>
      <c r="BB154" s="139">
        <v>88.709260105535719</v>
      </c>
      <c r="BC154" s="150">
        <v>8.1980554018225789</v>
      </c>
      <c r="BD154" s="119">
        <f t="shared" si="260"/>
        <v>3772.1980554018228</v>
      </c>
      <c r="BE154" s="136">
        <v>945.81514901627452</v>
      </c>
      <c r="BF154" s="120">
        <v>453</v>
      </c>
      <c r="BG154" s="136">
        <v>413.91172326464022</v>
      </c>
      <c r="BH154" s="136">
        <v>697.63528242080997</v>
      </c>
      <c r="BI154" s="119">
        <v>3124</v>
      </c>
      <c r="BJ154" s="119">
        <v>181</v>
      </c>
      <c r="BK154" s="124">
        <f t="shared" si="261"/>
        <v>786.34454252634566</v>
      </c>
      <c r="BL154" s="125"/>
      <c r="BM154" s="22">
        <f t="shared" si="262"/>
        <v>0.46638858497307029</v>
      </c>
      <c r="BN154" s="39">
        <f t="shared" si="263"/>
        <v>0.31544214694236694</v>
      </c>
      <c r="BO154" s="126">
        <f t="shared" si="264"/>
        <v>0.4124260644278242</v>
      </c>
      <c r="BP154" s="39">
        <f t="shared" si="265"/>
        <v>0.60191411049412014</v>
      </c>
      <c r="BQ154" s="127">
        <f t="shared" si="266"/>
        <v>0.15998501311352567</v>
      </c>
      <c r="BR154" s="127">
        <f t="shared" si="267"/>
        <v>6.1986672865333957E-3</v>
      </c>
      <c r="BS154" s="39">
        <f t="shared" si="268"/>
        <v>8.7004430882048497E-2</v>
      </c>
      <c r="BT154" s="39">
        <f t="shared" si="269"/>
        <v>0.26976208569168447</v>
      </c>
      <c r="BU154" s="127">
        <f t="shared" si="270"/>
        <v>2.4591228942487834E-2</v>
      </c>
      <c r="BV154" s="127">
        <f t="shared" si="271"/>
        <v>2.8792100503495135E-2</v>
      </c>
      <c r="BW154" s="125"/>
      <c r="BX154" s="22">
        <f t="shared" si="272"/>
        <v>0.52109330660929254</v>
      </c>
      <c r="BY154" s="39">
        <f t="shared" si="273"/>
        <v>0.31544214694236694</v>
      </c>
      <c r="BZ154" s="39">
        <f t="shared" si="274"/>
        <v>0.4124260644278242</v>
      </c>
      <c r="CA154" s="39">
        <f t="shared" si="275"/>
        <v>0.60191411049412014</v>
      </c>
      <c r="CB154" s="126">
        <f t="shared" si="276"/>
        <v>0.15998501311352567</v>
      </c>
      <c r="CC154" s="127">
        <f t="shared" si="277"/>
        <v>6.1986672865333957E-3</v>
      </c>
      <c r="CD154" s="127">
        <f t="shared" si="278"/>
        <v>8.7004430882048497E-2</v>
      </c>
      <c r="CE154" s="39">
        <f t="shared" si="279"/>
        <v>0.26976208569168447</v>
      </c>
      <c r="CF154" s="127">
        <f t="shared" si="280"/>
        <v>2.4591228942487834E-2</v>
      </c>
      <c r="CG154" s="127">
        <f t="shared" si="281"/>
        <v>2.8792100503495135E-2</v>
      </c>
      <c r="CH154" s="101"/>
      <c r="CI154" s="170"/>
      <c r="CK154" s="172"/>
      <c r="CL154" s="147"/>
      <c r="CM154" s="173"/>
      <c r="CS154" s="174"/>
      <c r="CT154" s="147"/>
      <c r="CU154" s="173"/>
      <c r="CV154" s="175"/>
      <c r="CW154" s="175"/>
      <c r="CX154" s="172"/>
      <c r="CY154" s="147"/>
      <c r="CZ154" s="173"/>
      <c r="DF154" s="174"/>
      <c r="DG154" s="147"/>
      <c r="DH154" s="147"/>
      <c r="DI154" s="255"/>
      <c r="DJ154" s="244"/>
      <c r="DK154" s="244"/>
      <c r="DL154" s="254"/>
      <c r="DM154" s="147"/>
    </row>
    <row r="155" spans="1:117" s="147" customFormat="1" x14ac:dyDescent="0.2">
      <c r="A155" s="101"/>
      <c r="B155" s="142"/>
      <c r="C155" s="176" t="s">
        <v>80</v>
      </c>
      <c r="D155" s="177">
        <f>SUM(D9:D154)</f>
        <v>459240</v>
      </c>
      <c r="E155" s="176">
        <f>SUM(E9:E154)</f>
        <v>2088087</v>
      </c>
      <c r="F155" s="178">
        <f>SUM(F8:F154)</f>
        <v>2085067.8820824167</v>
      </c>
      <c r="G155" s="179">
        <f>F155/E155</f>
        <v>0.99855412254490195</v>
      </c>
      <c r="H155" s="180">
        <f>E155-F155</f>
        <v>3019.117917583324</v>
      </c>
      <c r="I155" s="181"/>
      <c r="J155" s="181"/>
      <c r="K155" s="19"/>
      <c r="L155" s="181"/>
      <c r="M155" s="181"/>
      <c r="N155" s="181"/>
      <c r="O155" s="143"/>
      <c r="P155" s="10"/>
      <c r="Q155" s="181"/>
      <c r="R155" s="182"/>
      <c r="S155" s="183"/>
      <c r="T155" s="19"/>
      <c r="U155" s="19"/>
      <c r="V155" s="181"/>
      <c r="W155" s="19"/>
      <c r="X155" s="184"/>
      <c r="Y155" s="19"/>
      <c r="Z155" s="185"/>
      <c r="AA155" s="186"/>
      <c r="AB155" s="187"/>
      <c r="AC155" s="187"/>
      <c r="AD155" s="19"/>
      <c r="AE155" s="185"/>
      <c r="AF155" s="19"/>
      <c r="AG155" s="188"/>
      <c r="AH155" s="188"/>
      <c r="AI155" s="188"/>
      <c r="AJ155" s="189"/>
      <c r="AK155" s="101"/>
      <c r="AL155" s="188"/>
      <c r="AM155" s="101"/>
      <c r="AN155" s="101"/>
      <c r="AO155" s="190"/>
      <c r="AP155" s="101"/>
      <c r="AQ155" s="101"/>
      <c r="AR155" s="101"/>
      <c r="AS155" s="188"/>
      <c r="AT155" s="101"/>
      <c r="AU155" s="101"/>
      <c r="AV155" s="101"/>
      <c r="AW155" s="101"/>
      <c r="AX155" s="191"/>
      <c r="AY155" s="101"/>
      <c r="AZ155" s="101"/>
      <c r="BA155" s="188"/>
      <c r="BB155" s="192"/>
      <c r="BC155" s="101"/>
      <c r="BD155" s="101"/>
      <c r="BE155" s="188"/>
      <c r="BF155" s="188"/>
      <c r="BG155" s="188"/>
      <c r="BH155" s="188"/>
      <c r="BI155" s="101"/>
      <c r="BJ155" s="188"/>
      <c r="BK155" s="192"/>
      <c r="BL155" s="101"/>
      <c r="BM155" s="19"/>
      <c r="BN155" s="193"/>
      <c r="BO155" s="193"/>
      <c r="BP155" s="193"/>
      <c r="BQ155" s="193"/>
      <c r="BR155" s="193"/>
      <c r="BS155" s="193"/>
      <c r="BT155" s="193"/>
      <c r="BU155" s="193"/>
      <c r="BV155" s="193"/>
      <c r="BW155" s="101"/>
      <c r="BX155" s="19"/>
      <c r="BY155" s="193"/>
      <c r="BZ155" s="193"/>
      <c r="CA155" s="193"/>
      <c r="CB155" s="193"/>
      <c r="CC155" s="193"/>
      <c r="CD155" s="193"/>
      <c r="CE155" s="193"/>
      <c r="CF155" s="193"/>
      <c r="CG155" s="193"/>
      <c r="CH155" s="101"/>
      <c r="CI155" s="194"/>
      <c r="CK155" s="195"/>
      <c r="CV155" s="195"/>
      <c r="CW155" s="195"/>
      <c r="CX155" s="195"/>
      <c r="DI155" s="255"/>
      <c r="DJ155" s="244"/>
      <c r="DK155" s="244"/>
      <c r="DL155" s="254"/>
    </row>
    <row r="156" spans="1:117" s="147" customFormat="1" x14ac:dyDescent="0.2">
      <c r="A156" s="101"/>
      <c r="B156" s="142"/>
      <c r="C156" s="101"/>
      <c r="D156" s="101"/>
      <c r="E156" s="196"/>
      <c r="F156" s="197"/>
      <c r="G156" s="197"/>
      <c r="H156" s="198">
        <f>AVERAGE(H9:H154)</f>
        <v>190.91404524523335</v>
      </c>
      <c r="I156" s="199"/>
      <c r="J156" s="199"/>
      <c r="K156" s="200"/>
      <c r="L156" s="199"/>
      <c r="M156" s="199"/>
      <c r="N156" s="201"/>
      <c r="O156" s="188"/>
      <c r="P156" s="19"/>
      <c r="Q156" s="199"/>
      <c r="R156" s="201"/>
      <c r="S156" s="202"/>
      <c r="T156" s="19"/>
      <c r="U156" s="19"/>
      <c r="V156" s="201"/>
      <c r="W156" s="203"/>
      <c r="X156" s="184"/>
      <c r="Y156" s="202"/>
      <c r="Z156" s="185"/>
      <c r="AA156" s="186"/>
      <c r="AB156" s="204"/>
      <c r="AC156" s="204"/>
      <c r="AD156" s="202"/>
      <c r="AE156" s="185"/>
      <c r="AF156" s="205"/>
      <c r="AG156" s="101"/>
      <c r="AH156" s="101"/>
      <c r="AI156" s="101"/>
      <c r="AJ156" s="206"/>
      <c r="AK156" s="101"/>
      <c r="AL156" s="101"/>
      <c r="AM156" s="101"/>
      <c r="AN156" s="101"/>
      <c r="AO156" s="207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1"/>
      <c r="BJ156" s="101"/>
      <c r="BK156" s="101"/>
      <c r="BL156" s="101"/>
      <c r="BM156" s="19"/>
      <c r="BN156" s="193"/>
      <c r="BO156" s="193"/>
      <c r="BP156" s="193"/>
      <c r="BQ156" s="193"/>
      <c r="BR156" s="193"/>
      <c r="BS156" s="193"/>
      <c r="BT156" s="193"/>
      <c r="BU156" s="193"/>
      <c r="BV156" s="193"/>
      <c r="BW156" s="101"/>
      <c r="BX156" s="99"/>
      <c r="BY156" s="193"/>
      <c r="BZ156" s="193"/>
      <c r="CA156" s="193"/>
      <c r="CB156" s="193"/>
      <c r="CC156" s="193"/>
      <c r="CD156" s="193"/>
      <c r="CE156" s="193"/>
      <c r="CF156" s="193"/>
      <c r="CG156" s="193"/>
      <c r="CH156" s="101"/>
      <c r="CI156" s="194"/>
      <c r="CK156" s="195"/>
      <c r="CV156" s="195"/>
      <c r="CW156" s="195"/>
      <c r="CX156" s="195"/>
      <c r="DI156" s="255"/>
      <c r="DJ156" s="244"/>
      <c r="DK156" s="244"/>
      <c r="DL156" s="254"/>
    </row>
    <row r="157" spans="1:117" s="208" customFormat="1" x14ac:dyDescent="0.2">
      <c r="A157" s="147"/>
      <c r="B157" s="144"/>
      <c r="E157" s="209"/>
      <c r="F157" s="210"/>
      <c r="G157" s="210"/>
      <c r="H157" s="210"/>
      <c r="I157" s="211"/>
      <c r="J157" s="211"/>
      <c r="K157" s="211"/>
      <c r="L157" s="211"/>
      <c r="M157" s="211"/>
      <c r="N157" s="212"/>
      <c r="O157" s="145"/>
      <c r="P157" s="211"/>
      <c r="Q157" s="211"/>
      <c r="R157" s="212"/>
      <c r="S157" s="213"/>
      <c r="T157" s="211"/>
      <c r="U157" s="211"/>
      <c r="V157" s="211"/>
      <c r="W157" s="211"/>
      <c r="X157" s="214"/>
      <c r="Y157" s="211"/>
      <c r="Z157" s="215"/>
      <c r="AA157" s="212"/>
      <c r="AB157" s="216"/>
      <c r="AC157" s="216"/>
      <c r="AD157" s="211"/>
      <c r="AE157" s="215"/>
      <c r="AF157" s="211"/>
      <c r="AG157" s="145"/>
      <c r="AH157" s="145"/>
      <c r="AI157" s="145"/>
      <c r="AJ157" s="217"/>
      <c r="AL157" s="145"/>
      <c r="AO157" s="218"/>
      <c r="AS157" s="145"/>
      <c r="BA157" s="145"/>
      <c r="BB157" s="219"/>
      <c r="BE157" s="145"/>
      <c r="BF157" s="145"/>
      <c r="BG157" s="145"/>
      <c r="BH157" s="145"/>
      <c r="BJ157" s="220"/>
      <c r="BK157" s="219"/>
      <c r="BL157" s="147"/>
      <c r="BM157" s="221"/>
      <c r="BN157" s="222"/>
      <c r="BO157" s="222"/>
      <c r="BP157" s="222"/>
      <c r="BQ157" s="223"/>
      <c r="BR157" s="224"/>
      <c r="BS157" s="222"/>
      <c r="BT157" s="222"/>
      <c r="BU157" s="224"/>
      <c r="BV157" s="224"/>
      <c r="BW157" s="147"/>
      <c r="BX157" s="221"/>
      <c r="BY157" s="222"/>
      <c r="BZ157" s="222"/>
      <c r="CA157" s="222"/>
      <c r="CB157" s="222"/>
      <c r="CC157" s="224"/>
      <c r="CD157" s="224"/>
      <c r="CE157" s="222"/>
      <c r="CF157" s="224"/>
      <c r="CG157" s="224"/>
      <c r="CH157" s="147"/>
      <c r="CI157" s="144"/>
      <c r="CK157" s="146"/>
      <c r="CL157" s="147"/>
      <c r="CM157" s="148"/>
      <c r="CS157" s="225"/>
      <c r="CT157" s="147"/>
      <c r="CU157" s="148"/>
      <c r="CV157" s="149"/>
      <c r="CW157" s="149"/>
      <c r="CX157" s="146"/>
      <c r="CY157" s="147"/>
      <c r="CZ157" s="148"/>
      <c r="DF157" s="225"/>
      <c r="DG157" s="147"/>
      <c r="DH157" s="147"/>
      <c r="DI157" s="255"/>
      <c r="DJ157" s="244"/>
      <c r="DK157" s="244"/>
      <c r="DL157" s="254"/>
      <c r="DM157" s="147"/>
    </row>
    <row r="158" spans="1:117" x14ac:dyDescent="0.2">
      <c r="N158" s="228"/>
      <c r="O158" s="152"/>
      <c r="R158" s="228"/>
      <c r="X158" s="230"/>
      <c r="Z158" s="231"/>
      <c r="AA158" s="228"/>
      <c r="AB158" s="232"/>
      <c r="AC158" s="232"/>
      <c r="AE158" s="231"/>
      <c r="AG158" s="152"/>
      <c r="AH158" s="152"/>
      <c r="AI158" s="152"/>
      <c r="AJ158" s="233"/>
      <c r="AL158" s="152"/>
      <c r="AO158" s="234"/>
      <c r="AS158" s="152"/>
      <c r="BA158" s="152"/>
      <c r="BB158" s="235"/>
      <c r="BE158" s="152"/>
      <c r="BF158" s="152"/>
      <c r="BG158" s="152"/>
      <c r="BH158" s="152"/>
      <c r="BJ158" s="236"/>
      <c r="BK158" s="235"/>
    </row>
  </sheetData>
  <sheetProtection selectLockedCells="1" selectUnlockedCells="1"/>
  <mergeCells count="13">
    <mergeCell ref="B8:E8"/>
    <mergeCell ref="B5:E5"/>
    <mergeCell ref="AG5:AI5"/>
    <mergeCell ref="B6:E6"/>
    <mergeCell ref="AG6:AI6"/>
    <mergeCell ref="B7:E7"/>
    <mergeCell ref="AG7:AI7"/>
    <mergeCell ref="AG4:AI4"/>
    <mergeCell ref="B1:E1"/>
    <mergeCell ref="B3:E3"/>
    <mergeCell ref="I3:K3"/>
    <mergeCell ref="N3:P3"/>
    <mergeCell ref="B4:E4"/>
  </mergeCells>
  <pageMargins left="0.7" right="0.7" top="0.75" bottom="0.75" header="0.3" footer="0.3"/>
  <ignoredErrors>
    <ignoredError sqref="H4:H8 N8:AI8 AK8:BK8 F4:F8 J8:M8 I8 DI1:DL1" formulaRange="1"/>
    <ignoredError sqref="H30 H38:H39 H62 H86:H87 H102:H104 H113:H115 H122 H126 H132:H133 H140 H145:H147 H150:H151 AN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pOR2 and EFT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Sean Stephans</cp:lastModifiedBy>
  <dcterms:created xsi:type="dcterms:W3CDTF">2021-08-10T05:31:02Z</dcterms:created>
  <dcterms:modified xsi:type="dcterms:W3CDTF">2021-08-12T22:45:01Z</dcterms:modified>
</cp:coreProperties>
</file>